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0" windowWidth="19440" windowHeight="11085"/>
  </bookViews>
  <sheets>
    <sheet name="доходы 2025" sheetId="1" r:id="rId1"/>
  </sheets>
  <definedNames>
    <definedName name="_xlnm.Print_Titles" localSheetId="0">'доходы 2025'!$12:$13</definedName>
    <definedName name="_xlnm.Print_Area" localSheetId="0">'доходы 2025'!$A$1:$K$140</definedName>
  </definedNames>
  <calcPr calcId="162913"/>
</workbook>
</file>

<file path=xl/calcChain.xml><?xml version="1.0" encoding="utf-8"?>
<calcChain xmlns="http://schemas.openxmlformats.org/spreadsheetml/2006/main">
  <c r="K77" i="1"/>
  <c r="H77"/>
  <c r="E77"/>
  <c r="F124"/>
  <c r="I124"/>
  <c r="C124"/>
  <c r="H131"/>
  <c r="J129"/>
  <c r="J124" s="1"/>
  <c r="G129"/>
  <c r="G124" s="1"/>
  <c r="D129"/>
  <c r="D124" s="1"/>
  <c r="K71"/>
  <c r="H71"/>
  <c r="E71"/>
  <c r="G70"/>
  <c r="J70"/>
  <c r="D70"/>
  <c r="E130" l="1"/>
  <c r="D137"/>
  <c r="F137"/>
  <c r="G137"/>
  <c r="H137"/>
  <c r="I137"/>
  <c r="J137"/>
  <c r="K137"/>
  <c r="C137"/>
  <c r="E139"/>
  <c r="E137" s="1"/>
  <c r="E138"/>
  <c r="H72" l="1"/>
  <c r="E72"/>
  <c r="E79"/>
  <c r="D103"/>
  <c r="F123"/>
  <c r="G123"/>
  <c r="I123"/>
  <c r="J123"/>
  <c r="D123"/>
  <c r="C123"/>
  <c r="K129"/>
  <c r="H129"/>
  <c r="E129"/>
  <c r="E124" s="1"/>
  <c r="E73"/>
  <c r="K128"/>
  <c r="K124" s="1"/>
  <c r="H128"/>
  <c r="H124" s="1"/>
  <c r="F119"/>
  <c r="G119"/>
  <c r="I119"/>
  <c r="J119"/>
  <c r="D119"/>
  <c r="C119"/>
  <c r="K123" l="1"/>
  <c r="E123"/>
  <c r="H123"/>
  <c r="K122"/>
  <c r="K119" s="1"/>
  <c r="H122"/>
  <c r="H119" s="1"/>
  <c r="E122"/>
  <c r="E119" s="1"/>
  <c r="K114"/>
  <c r="H114"/>
  <c r="E114"/>
  <c r="J66"/>
  <c r="K66"/>
  <c r="G66"/>
  <c r="H66"/>
  <c r="D66"/>
  <c r="E66"/>
  <c r="K76"/>
  <c r="H76"/>
  <c r="E76"/>
  <c r="E70" s="1"/>
  <c r="H79"/>
  <c r="E108"/>
  <c r="E103" s="1"/>
  <c r="E112"/>
  <c r="K117"/>
  <c r="H117"/>
  <c r="E117"/>
  <c r="J103"/>
  <c r="J102" s="1"/>
  <c r="K103"/>
  <c r="G103"/>
  <c r="G102" s="1"/>
  <c r="H103"/>
  <c r="D102"/>
  <c r="K116"/>
  <c r="H116"/>
  <c r="E116"/>
  <c r="I134"/>
  <c r="I132"/>
  <c r="I103"/>
  <c r="I80"/>
  <c r="I70" s="1"/>
  <c r="I66"/>
  <c r="I60"/>
  <c r="I55"/>
  <c r="I51"/>
  <c r="I48"/>
  <c r="I45"/>
  <c r="I40"/>
  <c r="I35"/>
  <c r="I30"/>
  <c r="I25"/>
  <c r="I21"/>
  <c r="I18"/>
  <c r="H134"/>
  <c r="H132"/>
  <c r="H80"/>
  <c r="H60"/>
  <c r="H55"/>
  <c r="H51"/>
  <c r="H48"/>
  <c r="H45"/>
  <c r="H40"/>
  <c r="H35"/>
  <c r="H30"/>
  <c r="H25"/>
  <c r="H21"/>
  <c r="H18"/>
  <c r="E134"/>
  <c r="E132"/>
  <c r="E80"/>
  <c r="E60"/>
  <c r="E55"/>
  <c r="E51"/>
  <c r="E48"/>
  <c r="E45"/>
  <c r="E40"/>
  <c r="E35"/>
  <c r="E30"/>
  <c r="E25"/>
  <c r="E21"/>
  <c r="E18"/>
  <c r="H70" l="1"/>
  <c r="H16"/>
  <c r="E102"/>
  <c r="H102"/>
  <c r="I16"/>
  <c r="E16"/>
  <c r="J65"/>
  <c r="J63" s="1"/>
  <c r="J140" s="1"/>
  <c r="I102"/>
  <c r="I65" s="1"/>
  <c r="I63" s="1"/>
  <c r="I140" s="1"/>
  <c r="G65"/>
  <c r="G63" s="1"/>
  <c r="G140" s="1"/>
  <c r="D65"/>
  <c r="D63" s="1"/>
  <c r="D140" s="1"/>
  <c r="F103"/>
  <c r="H65" l="1"/>
  <c r="H63" s="1"/>
  <c r="H140" s="1"/>
  <c r="E65"/>
  <c r="E63" s="1"/>
  <c r="E140" s="1"/>
  <c r="F21"/>
  <c r="K21"/>
  <c r="C21"/>
  <c r="C103"/>
  <c r="F35"/>
  <c r="K35"/>
  <c r="C35"/>
  <c r="F55"/>
  <c r="K55"/>
  <c r="C55"/>
  <c r="F30"/>
  <c r="K30"/>
  <c r="C30"/>
  <c r="F80" l="1"/>
  <c r="F70" s="1"/>
  <c r="K80"/>
  <c r="K70" s="1"/>
  <c r="C80"/>
  <c r="C70" s="1"/>
  <c r="C51" l="1"/>
  <c r="F25"/>
  <c r="K25"/>
  <c r="C25"/>
  <c r="C66" l="1"/>
  <c r="F66"/>
  <c r="F102"/>
  <c r="K102"/>
  <c r="K65" s="1"/>
  <c r="C102"/>
  <c r="F134" l="1"/>
  <c r="F132"/>
  <c r="F60"/>
  <c r="F51"/>
  <c r="F48"/>
  <c r="F45"/>
  <c r="F40"/>
  <c r="F18"/>
  <c r="C134"/>
  <c r="C132"/>
  <c r="C60"/>
  <c r="C48"/>
  <c r="C45"/>
  <c r="C40"/>
  <c r="C18"/>
  <c r="K60"/>
  <c r="K48"/>
  <c r="F16" l="1"/>
  <c r="C16"/>
  <c r="F65"/>
  <c r="F63" s="1"/>
  <c r="C65"/>
  <c r="C63" s="1"/>
  <c r="F140" l="1"/>
  <c r="C140"/>
  <c r="K132" l="1"/>
  <c r="K134" l="1"/>
  <c r="K63" l="1"/>
  <c r="K51"/>
  <c r="K45"/>
  <c r="K40"/>
  <c r="K18"/>
  <c r="K16" l="1"/>
  <c r="K140" l="1"/>
</calcChain>
</file>

<file path=xl/sharedStrings.xml><?xml version="1.0" encoding="utf-8"?>
<sst xmlns="http://schemas.openxmlformats.org/spreadsheetml/2006/main" count="202" uniqueCount="196">
  <si>
    <t>Налог на доходы физических лиц</t>
  </si>
  <si>
    <t>НАЛОГИ НА СОВОКУПНЫЙ ДОХОД</t>
  </si>
  <si>
    <t>Плата за негативное воздействие на окружающую среду</t>
  </si>
  <si>
    <t>НАЛОГИ НА ТОВАРЫ (РАБОТЫ, УСЛУГИ), РЕАЛИЗУЕМЫЕ НА ТЕРРИТОРИИ РОССИЙСКОЙ ФЕДЕРАЦИИ</t>
  </si>
  <si>
    <t>Акцизы по подакцизным товарам (продукции), производимым на территории Российской Федерации</t>
  </si>
  <si>
    <t>ШТРАФЫ, САНКЦИИ, ВОЗМЕЩЕНИЕ УЩЕРБА</t>
  </si>
  <si>
    <t>БЕЗВОЗМЕЗДНЫЕ ПОСТУПЛЕНИЯ</t>
  </si>
  <si>
    <t>Государственная пошлина за государственную регистрацию, а также за совершение прочих юридически значимых действий</t>
  </si>
  <si>
    <t>НАЛОГИ НА ПРИБЫЛЬ, ДОХОДЫ</t>
  </si>
  <si>
    <t>ПЛАТЕЖИ ПРИ ПОЛЬЗОВАНИИ ПРИРОДНЫМИ РЕСУРСАМИ</t>
  </si>
  <si>
    <t>ДОХОДЫ ОТ ПРОДАЖИ МАТЕРИАЛЬНЫХ И НЕМАТЕРИАЛЬНЫХ АКТИВОВ</t>
  </si>
  <si>
    <t>1 00 00000 00 0000 000</t>
  </si>
  <si>
    <t>1 01 00000 00 0000 000</t>
  </si>
  <si>
    <t>1 01 02000 01 0000 110</t>
  </si>
  <si>
    <t>1 03 00000 00 0000 000</t>
  </si>
  <si>
    <t>1 03 02000 01 0000 110</t>
  </si>
  <si>
    <t>1 05 00000 00 0000 000</t>
  </si>
  <si>
    <t>1 08 00000 00 0000 000</t>
  </si>
  <si>
    <t>1 08 07000 01 0000 110</t>
  </si>
  <si>
    <t>1 12 00000 00 0000 000</t>
  </si>
  <si>
    <t>1 12 01000 01 0000 120</t>
  </si>
  <si>
    <t>1 14 00000 00 0000 000</t>
  </si>
  <si>
    <t>1 16 00000 00 0000 000</t>
  </si>
  <si>
    <t>2 00 00000 00 0000 000</t>
  </si>
  <si>
    <t>Наименование доходов</t>
  </si>
  <si>
    <t>Код бюджетной классификации Российской Федерации</t>
  </si>
  <si>
    <t xml:space="preserve">Иные межбюджетные трансферты </t>
  </si>
  <si>
    <t>1 14 06000 00 0000 430</t>
  </si>
  <si>
    <t>ГОСУДАРСТВЕННАЯ ПОШЛИНА</t>
  </si>
  <si>
    <t>2 02 00000 00 0000 000</t>
  </si>
  <si>
    <t>НАЛОГОВЫЕ И НЕНАЛОГОВЫЕ ДОХОДЫ</t>
  </si>
  <si>
    <t>БЕЗВОЗМЕЗДНЫЕ ПОСТУПЛЕНИЯ ОТ ДРУГИХ БЮДЖЕТОВ БЮДЖЕТНОЙ СИСТЕМЫ РОССИЙСКОЙ ФЕДЕРАЦИИ</t>
  </si>
  <si>
    <t>Всего доходов</t>
  </si>
  <si>
    <t>Субсидии бюджетам бюджетной системы Российской Федерации (межбюджетные субсидии)</t>
  </si>
  <si>
    <t>Дотации бюджетам бюджетной системы Российской Федерации</t>
  </si>
  <si>
    <t>Субвенции бюджетам бюджетной системы Российской Федерации</t>
  </si>
  <si>
    <t>Доходы от продажи земельных участков, находящихся в государственной и муниципальной собственности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</si>
  <si>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</si>
  <si>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1 14 02000 00 0000 000</t>
  </si>
  <si>
    <t>2 02 30000 00 0000 150</t>
  </si>
  <si>
    <t>2 02 10000 00 0000 150</t>
  </si>
  <si>
    <t>2 02 20000 00 0000 150</t>
  </si>
  <si>
    <t>Единый сельскохозяйственный налог</t>
  </si>
  <si>
    <t>1 05 03000 01 0000 110</t>
  </si>
  <si>
    <t>Налог, взимаемый в связи с применением патентной системы налогообложения</t>
  </si>
  <si>
    <t>Государственная пошлина по делам, рассматриваемым в судах общей юрисдикции, мировыми судьями</t>
  </si>
  <si>
    <t>1 08 03000 01 0000 110</t>
  </si>
  <si>
    <t>ДОХОДЫ ОТ ИСПОЛЬЗОВАНИЯ ИМУЩЕСТВА, НАХОДЯЩЕГОСЯ В ГОСУДАРСТВЕННОЙ И МУНИЦИПАЛЬНОЙ СОБСТВЕННОСТИ</t>
  </si>
  <si>
    <t>1 11 00000 00 0000 000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</si>
  <si>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</si>
  <si>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1 11 05000 00 0000 120</t>
  </si>
  <si>
    <t>Платежи от государственных и муниципальных унитарных предприятий</t>
  </si>
  <si>
    <t>1 11 07000 00 0000 120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</si>
  <si>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</si>
  <si>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1 11 09000 00 0000 120</t>
  </si>
  <si>
    <t>из них: на обеспечение равной доступности услуг общественного транспорта для категорий граждан, установленных статьями 2 и 4 Федерального закона от 12 января 1995 года № 5-ФЗ "О ветеранах"</t>
  </si>
  <si>
    <t>2 18 00000 00 0000 000</t>
  </si>
  <si>
    <t>ВОЗВРАТ ОСТАТКОВ СУБСИДИЙ, СУБВЕНЦИЙ И ИНЫХ МЕЖБЮДЖЕТНЫХ ТРАНСФЕРТОВ, ИМЕЮЩИХ ЦЕЛЕВОЕ НАЗНАЧЕНИЕ, ПРОШЛЫХ ЛЕТ</t>
  </si>
  <si>
    <t>2 19 00000 00 0000 000</t>
  </si>
  <si>
    <t>Административные штрафы, установленные Кодексом РФ об административных правонарушениях</t>
  </si>
  <si>
    <t>2 18 00000 05 0000 150</t>
  </si>
  <si>
    <t>ДОХОДЫ БЮДЖЕТОВ БЮДЖЕТНОЙ СИСТЕМЫ РОССИЙСКОЙ ФЕДЕРАЦИИ ОТ ВОЗВРАТА  ОСТАТКОВ СУБСИДИЙ, СУБВЕНЦИЙ И ИНЫХ МЕЖБЮДЖЕТНЫХ ТРАНСФЕРТОВ, ИМЕЮЩИХ ЦЕЛЕВОЕ НАЗНАЧЕНИЕ, ПРОШЛЫХ ЛЕТ</t>
  </si>
  <si>
    <t>Доходы бюджетов муниципальных районов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</si>
  <si>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>субсидии на обеспечение комплексного  развития сельских территорий</t>
  </si>
  <si>
    <t>2 02 25576 05 0000 150</t>
  </si>
  <si>
    <t>202 25497 05 0000 150</t>
  </si>
  <si>
    <t>субсидии на реализацию мероприятий по улучшению жилищных условий граждан, проживающих в сельской местности, в том числе молодых семей и молодых специалистов</t>
  </si>
  <si>
    <t>Субсидии на капитальный ремонт зданий дошкольных образовательных организаций</t>
  </si>
  <si>
    <t>Субсидии на общественно значимые культурные мероприятия в рамках проекта "ЛЮБО-ДОРОГО"</t>
  </si>
  <si>
    <t>Субсидии на оснащение образовательных организаций Архангельской области специальными транспортными средствами для перевозки детей(учреждениям общего образования)</t>
  </si>
  <si>
    <t>Субсидии на обеспечение условий для организации безопасного подвоза обучающихся к месту обучения и обратно (учреждениям общего образования)</t>
  </si>
  <si>
    <t>Субсидии на реализацию мероприятий по содействию трудоустройству несовершеннолетних граждан на территории Архангельской области</t>
  </si>
  <si>
    <t>Субсидии на повышение средней заработной платы работников муниципальных учреждений культуры в целях реализации Указа Президента Российской Федерации от 7 мая 2012года № 597  "О мероприятиях по реализации государственной политики"</t>
  </si>
  <si>
    <t>Субсидии на укрепление материально-технической базы муниципальных дошкольных образовательных организаций</t>
  </si>
  <si>
    <t>Субсидии муниципальным образованиям на капитальный ремонт объектов муниципальных образований Архангельской области, используемых для целей военно-патриотического воспитания, подготовки граждан к военной службе, а также для организации мероприятия призыва</t>
  </si>
  <si>
    <t>ДОХОДЫ ОТ ОКАЗАНИЯ ПЛАТНЫХ УСЛУГ (РАБОТ) И КОМПЕНСАЦИИ ЗАТРАТ ГОСУДАРСТВА</t>
  </si>
  <si>
    <t>1 13 00000 00 0000 000</t>
  </si>
  <si>
    <t>Субсидии на реализацию муниципальных программ поддержки социально ориентированных некоммерческих организаций</t>
  </si>
  <si>
    <t>Субсидии на обеспечение условий для вовлечения обучающихся в муниципальных образовательных организациях в деятельность по профилактике дорожно-транспортного травматизма (учреждениям общего образования)</t>
  </si>
  <si>
    <t>Субсидии на ремонт зданий муниципальных учреждений культуры</t>
  </si>
  <si>
    <t>Субсидии на софинансирование мероприятий по проведению кадастровых работ и мониторинга земель сельскохозяйственного назначения</t>
  </si>
  <si>
    <t>Субсидии на внедрение модели персонифицированного финансирования дополнительного образования детей в Архангельской области</t>
  </si>
  <si>
    <t>ПРОЧИЕ БЕЗВОЗМЕЗДНЫЕ ПОСТУПЛЕНИЯ</t>
  </si>
  <si>
    <t>2 07 00000 00 0000 000</t>
  </si>
  <si>
    <t>Субвенции бюджетам муниципальных образований Архангельской области на осуществление государственных полномочий по выплате вознаграждений профессиональным опекунам</t>
  </si>
  <si>
    <t>Налог, взимаемый в связи с применением упрощенной системы налогообложения</t>
  </si>
  <si>
    <t>1 05 01000 00 0000 110</t>
  </si>
  <si>
    <t>ПРОЧИЕ НЕНАЛОГОВЫЕ ДОХОДЫ</t>
  </si>
  <si>
    <t>1 17 00000 00 0000 000</t>
  </si>
  <si>
    <t>2 02 40000 00 0000 150</t>
  </si>
  <si>
    <t xml:space="preserve">                      к решению Собрания депутатов</t>
  </si>
  <si>
    <t>Субсидии на укрепление материально-технической базы пищеблоков в столовых муниципальных общеобразовательных организаций  в целях создания условий для организации горячего питания обучающихся, получающих начальное общее образование</t>
  </si>
  <si>
    <t>Субсидии на обеспечение условий для развития кадрового потенциала муниципальных образовательных организаций в Архангельской области</t>
  </si>
  <si>
    <t>Субвенции бюджетам муниципальных образований Архангельской области на выполнение государственных полномочий по предоставлению лицам, являющимся собственниками жилых помещений в многоквартирных домах, расположенных на территориии Архангельской области и признанных в установленном порядке аварийными и подлежащими сносу или реконструкции, дополнительных мер поддержки по обеспечению жилыми помещениями</t>
  </si>
  <si>
    <t>Платежи, уплачиваемые в целях возмещения вреда</t>
  </si>
  <si>
    <t>1 16 11000 01 0000 140</t>
  </si>
  <si>
    <t>Сумма, рублей</t>
  </si>
  <si>
    <t>1 16 01000 01 0000 140</t>
  </si>
  <si>
    <t>2 02 25513 05 0000 150</t>
  </si>
  <si>
    <t>Субсидии бюджетам муниципальных районов на развитие сети учреждений культурно-досугового типа</t>
  </si>
  <si>
    <t>2025 год</t>
  </si>
  <si>
    <t>Транспортный налог с физических лиц</t>
  </si>
  <si>
    <t>Субсидии на комплектование книжных фондов библиотек муниципальных образований Архангельской области и подписка на периодическую печать</t>
  </si>
  <si>
    <t xml:space="preserve">Субсидии на реализацию мероприятий по модернизации библиотек в части комплектования  книжных фондов </t>
  </si>
  <si>
    <t>НАЛОГИ НА ИМУЩЕСТВО</t>
  </si>
  <si>
    <t>1 06 00000 00 0000 000</t>
  </si>
  <si>
    <t>1 06 04000 02 0000 110</t>
  </si>
  <si>
    <t>1 05 04000 02 0000 110</t>
  </si>
  <si>
    <t>2026 год</t>
  </si>
  <si>
    <t xml:space="preserve">Субсидии на доставку муки и лекарственных средств в районы Крайнего Севера и приравненные к ним местности с ограниченными сроками завоза грузов </t>
  </si>
  <si>
    <t>Земельный налог</t>
  </si>
  <si>
    <t>1 06 06000 00 0000 110</t>
  </si>
  <si>
    <t>Денежные взыскания, налагаемые в возмещение ущерба, причиненного в результате незаконного или нецелевого использования бюджетных средств</t>
  </si>
  <si>
    <t>1 16 10000 00 0000 140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</si>
  <si>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</si>
  <si>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108 04020 01 0000 110</t>
  </si>
  <si>
    <t>Доходы, поступающие в порядке возмещения расходов, понесенных в связи с эксплуатацией имущества муниципальных округов</t>
  </si>
  <si>
    <t>1 13 02064 14 0000 130</t>
  </si>
  <si>
    <t>Налог на имущество физических лиц,     взимаемый по ставкам, применяемым к объектам налогообложения, расположенным в границах муниципальных округов</t>
  </si>
  <si>
    <t>1 06 01020 14 0000 110</t>
  </si>
  <si>
    <t>Прочие неналоговые доходы бюджетов муниципальных округов</t>
  </si>
  <si>
    <t>1 17 05040 14 0000 180</t>
  </si>
  <si>
    <t>Дотации бюджетам муниципальных округов на выравнивание бюджетной обеспеченности из бюджета субъекта Российской Федерации</t>
  </si>
  <si>
    <t>2 02 15001 14 0000 150</t>
  </si>
  <si>
    <t>Дотации бюджетам муниципальных округов на поддержку мер по обеспечению сбалансированности бюджетов</t>
  </si>
  <si>
    <t>2 02 15002 14 0000 150</t>
  </si>
  <si>
    <t>Прочие субсидии бюджетам муниципальных округов</t>
  </si>
  <si>
    <t>2 02 29999 14 0000 150</t>
  </si>
  <si>
    <t>Субсидии бюджетам муниципальных округов  на обеспечение питанием обучающихся по программам начального общего, основного общего, среднего общего образования в муниципальных общеобразовательных организациях, проживающих в интернате</t>
  </si>
  <si>
    <t>Субсидии бюджетам муниципальных округов на создание условий для обеспечения поселений и жителей городских округов услугами торговли</t>
  </si>
  <si>
    <t>Субвенции бюджетам муниципальных округов  на выполнение передаваемых полномочий субъектов Российской Федерации</t>
  </si>
  <si>
    <t>2 02 30024 14 0000 150</t>
  </si>
  <si>
    <t>Субвенции бюджетам муниципальных округов на осуществление государственных полномочий в сфере охраны труда</t>
  </si>
  <si>
    <t>Субвенции бюджетам муниципальных округов на осуществление государственных полномочий по регистрации и учету граждан, имеющих право на получение жилищных субсидий в связи с переселением из районов Крайнего Севера и приравненных к ним местностей</t>
  </si>
  <si>
    <t>Субвенции бюджетам муниципальных округов на осуществление государственных полномочий по формированию торгового реестра</t>
  </si>
  <si>
    <t>Субвенции бюджетам муниципальных округов на осуществление  государственных полномочий по  финансовому обеспечению оплаты стоимости   питания детей в организациях отдыха детей и их оздоровления с дневным пребыванием детей в каникулярное время</t>
  </si>
  <si>
    <t>Субвенции бюджетам муниципальных округов на возмещение расходов, связанных с реализацией мер социальной поддержки по предоставлению компенсации расходов на оплату жилых помещений, отопления и освещения педагогическим работникам образовательных организаций в сельских населенных пунктах, рабочих поселках (поселках городского типа)</t>
  </si>
  <si>
    <t>Субвенции бюджетам муниципальных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</si>
  <si>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2 02 30029 14 0000 150</t>
  </si>
  <si>
    <t>Субвенции бюджетам муниципальных округов на  предоставление 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</si>
  <si>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2 02 35082 14 0000 150</t>
  </si>
  <si>
    <t>Субвенции бюджетам муниципальных округов на осуществление первичного воинского учета органами местного самоуправления поселений, муниципальных и городских округов</t>
  </si>
  <si>
    <t>2 02 35118 14 0000 150</t>
  </si>
  <si>
    <t>Субвенции бюджетам муниципальных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</si>
  <si>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2 02 35120 14 0000 150</t>
  </si>
  <si>
    <t>Субвенции бюджетам муниципальных округов 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организаций, реализующих образовательные программы 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</si>
  <si>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2 02 35303 14 0000 150</t>
  </si>
  <si>
    <t>Единая субвенция бюджетам муниципальных округов</t>
  </si>
  <si>
    <t>2 02 39998 14 0000 150</t>
  </si>
  <si>
    <t>Прочие субвенции бюджетам муниципальных округов</t>
  </si>
  <si>
    <t>2 02 39999 14 0000 150</t>
  </si>
  <si>
    <t>Из них: субвенции бюджетам муниципальных округов на реализацию образовательных программ</t>
  </si>
  <si>
    <t>Субвенции бюджетам муниципальных округов на обеспечение предоставления жилых помещений детям сиротам и детям, оставшимся без попечения родителей, лицам из их числа по договорам найма специализированных жилых помещений</t>
  </si>
  <si>
    <t>Прочие межбюджетные трансферты, передаваемые бюджетам муниципальных округов</t>
  </si>
  <si>
    <t>2 02 49999 14 0000 150</t>
  </si>
  <si>
    <t>Иные межбюджетные трансферты  бюджетам  муниципальных округов на развитие территориального общественного самоуправления в Архангельской области</t>
  </si>
  <si>
    <t>Иные межбюджетные трансферты  бюджетам муниципальных округов на частичное возмещение расходов по предоставлению мер социальной поддержки квалифицированных специалистов учреждений культуры и образовательных организаций (кроме педагогических работников), финансируемых из местных бюджетов, проживающих и работающих в сельских населенных пунктах, рабочих поселках (поселках городского типа)</t>
  </si>
  <si>
    <t>2027 год</t>
  </si>
  <si>
    <t>Туристический налог</t>
  </si>
  <si>
    <t>1 03 03000 01 0000 110</t>
  </si>
  <si>
    <t xml:space="preserve">Субвенции бюджетам муниципальных округов на осуществление государственных полномочий по организации и осуществлению деятельности по опеке и попечительству </t>
  </si>
  <si>
    <t>Субсидии бюджетам муниципальных округов на поддержку отрасли культуры (реализация мероприятий по модернизации библиотек в части комплектования книжных фондов муниципальных библиотек)</t>
  </si>
  <si>
    <t>2 02 25519 14 0000 150</t>
  </si>
  <si>
    <t>2 02 25576 14 0000 150</t>
  </si>
  <si>
    <t>Субсидии бюджетам муниципальных округов на обеспечение комплексного развития сельских территорий</t>
  </si>
  <si>
    <t>Субвенции бюджетам муниципальных округов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</si>
  <si>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2 02 35179 14 0000 150</t>
  </si>
  <si>
    <t xml:space="preserve">                               Приложение № 1</t>
  </si>
  <si>
    <t>Прогнозируемое поступление доходов местного бюджета на 2025 год и на плановый период 2026 и 2027 годов</t>
  </si>
  <si>
    <t>Поправки</t>
  </si>
  <si>
    <t xml:space="preserve">2025 год </t>
  </si>
  <si>
    <t xml:space="preserve">                      от       февраля 2025 года № </t>
  </si>
  <si>
    <t>Иной межбюджетный трансферт бюджетам муниципальных районов, муниципальных округов и городских округов Архангельской области на реализацию мероприятий по модернизации школьных систем образования</t>
  </si>
  <si>
    <t>Субсидии бюджетам муниципальных округов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</si>
  <si>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Иные межбюджетные трансферты бюджетам муниципальных округов  на организацию бесплатного горячего питания обучающихся, получающих  начальное общее образование в  государственных и муниципальных образовательных  организациях (муниципальные образовательные организации)</t>
  </si>
  <si>
    <t>Субсидии бюджетам муниципальных районов на реализацию мероприятий по обеспечению жильем молодых семей</t>
  </si>
  <si>
    <t>Субвенции бюджетам мунципальных округов Архангельской области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в общеобразовательных организациях муниципальных образований Архангельской области</t>
  </si>
  <si>
    <t xml:space="preserve"> 202 25348 14 0000 150</t>
  </si>
  <si>
    <t>Субсидии бюджетам муниципальных округов на модернизацию региональных и муниципальных библиотек</t>
  </si>
  <si>
    <t xml:space="preserve"> 202 25467 14 0000 150</t>
  </si>
  <si>
    <t>2 19 25304 14 0000 150</t>
  </si>
  <si>
    <t>2 19 60010 14 0000 150</t>
  </si>
  <si>
    <t>Возврат остатков субсидий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организациях, из бюджетов муниципальных округов</t>
  </si>
  <si>
    <t>Возврат остатков субсидий, субвенций и иных межбюджетных трансфертов, имеющих целевое назначение, прошлых лет из бюджетов муниципальных округов</t>
  </si>
  <si>
    <t xml:space="preserve">Иные межбюджетные трансферты на обеспечение мероприятий по организации предоставления дополнительных мер социальной поддержки семьям военнослужащих, сотрудников некоторых федеральных органов исполнительной власти и федеральных государственных органов,в которых федеральным законом предусмотрена военная служба, сотрудников органов внутренних дел Российской Федерации, принимающих (принимавших) участие в специальной военной операции, сотрудников уголовно-исполнительной системы Российской Федерации, выполняющих (выполнявших) возложенные на них задачи в период проведения специальной военной операции, лиц, заключивших контракт о пребывании в добровольческом формировании (о добровольном содействии в выполнении задач, возложенных на Вооруженные Силы Российской Федерации) для участия в указанной специальной военной операции, а также граждан, призванных на военную службу по мобилизации, в том числе погибших (умерших) при исполнении обязанностей военной службы (службы), в виде бесплатного горячего питания обучающихся по образовательным программам основного общего и среднего общего образования в муниципальных общеобразовательных организациях и бесплатного присмотра и ухода за детьми, посещающими муниципальные образовательные организации, реализующие программы дошкольного образования, в виде оплаты расходов образовательной организации, связанных с организацией питания и приобретением расходных материалов, используемых для обеспечения соблюдения воспитанниками режима дня и личной гигиены </t>
  </si>
  <si>
    <t xml:space="preserve"> 202 25304 14 0000 150</t>
  </si>
  <si>
    <t xml:space="preserve">Субсидии бюджетам муниципальных округов  на организацию бесплатного горячего питания обучающихся, получающих  начальное общее образование в  государственных и муниципальных образовательных  организациях </t>
  </si>
  <si>
    <t>Иной межбюджетный трансферт бюджетам муниципальных районов, муниципальных округов и городских округов Архангельской области на капитальный ремонт и оснащение образовательных организаций, осуществляющий образовательную деятельность по образовательным программам дошкольного образования</t>
  </si>
  <si>
    <t>Субсидии бюджетам муниципальных округов на реализацию программ формирования современной городской среды</t>
  </si>
  <si>
    <t>2 02 25555 14 0000 150</t>
  </si>
  <si>
    <t>Прочие безвозмездные поступления в бюджеты муниципальных округов</t>
  </si>
  <si>
    <t>2 07 05030 14 0000 150</t>
  </si>
  <si>
    <t>Приложение № 1</t>
  </si>
  <si>
    <t xml:space="preserve">        к решению Собрания депутатов</t>
  </si>
  <si>
    <t xml:space="preserve">      от  20  декабря  2024 года № 195</t>
  </si>
  <si>
    <t xml:space="preserve">                                      от                  2025 года № </t>
  </si>
</sst>
</file>

<file path=xl/styles.xml><?xml version="1.0" encoding="utf-8"?>
<styleSheet xmlns="http://schemas.openxmlformats.org/spreadsheetml/2006/main">
  <numFmts count="2">
    <numFmt numFmtId="164" formatCode="_-* #,##0.0_р_._-;\-* #,##0.0_р_._-;_-* &quot;-&quot;?_р_._-;_-@_-"/>
    <numFmt numFmtId="165" formatCode="#,##0.0"/>
  </numFmts>
  <fonts count="20">
    <font>
      <sz val="10"/>
      <name val="Arial Cyr"/>
      <charset val="204"/>
    </font>
    <font>
      <sz val="10"/>
      <name val="Arial Cyr"/>
      <family val="2"/>
      <charset val="204"/>
    </font>
    <font>
      <sz val="7"/>
      <name val="Arial Cyr"/>
      <family val="2"/>
      <charset val="204"/>
    </font>
    <font>
      <b/>
      <sz val="10"/>
      <name val="Arial Cyr"/>
      <family val="2"/>
      <charset val="204"/>
    </font>
    <font>
      <sz val="12"/>
      <name val="Arial Cyr"/>
      <family val="2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0"/>
      <color rgb="FF000000"/>
      <name val="Arial Cyr"/>
    </font>
    <font>
      <b/>
      <sz val="10"/>
      <color rgb="FF000000"/>
      <name val="Arial CYR"/>
    </font>
    <font>
      <b/>
      <sz val="10"/>
      <name val="Arial"/>
      <family val="2"/>
      <charset val="204"/>
    </font>
    <font>
      <sz val="10"/>
      <color rgb="FFFF0000"/>
      <name val="Arial Cyr"/>
      <charset val="204"/>
    </font>
    <font>
      <b/>
      <sz val="10"/>
      <name val="Arial Cyr"/>
      <charset val="204"/>
    </font>
    <font>
      <sz val="7"/>
      <name val="Arial Cyr"/>
      <charset val="204"/>
    </font>
    <font>
      <sz val="10"/>
      <color indexed="8"/>
      <name val="Arial Cyr"/>
    </font>
    <font>
      <sz val="8"/>
      <color rgb="FF000000"/>
      <name val="Arial"/>
      <family val="2"/>
      <charset val="204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sz val="16"/>
      <name val="Times New Roman"/>
      <family val="1"/>
      <charset val="204"/>
    </font>
    <font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6">
    <xf numFmtId="0" fontId="0" fillId="0" borderId="0"/>
    <xf numFmtId="49" fontId="8" fillId="0" borderId="7">
      <alignment horizontal="center" vertical="top" shrinkToFit="1"/>
    </xf>
    <xf numFmtId="0" fontId="9" fillId="0" borderId="7">
      <alignment vertical="top" wrapText="1"/>
    </xf>
    <xf numFmtId="0" fontId="7" fillId="0" borderId="0"/>
    <xf numFmtId="49" fontId="14" fillId="0" borderId="16">
      <alignment horizontal="left" vertical="top" wrapText="1"/>
    </xf>
    <xf numFmtId="49" fontId="15" fillId="0" borderId="7">
      <alignment horizontal="center"/>
    </xf>
  </cellStyleXfs>
  <cellXfs count="142">
    <xf numFmtId="0" fontId="0" fillId="0" borderId="0" xfId="0"/>
    <xf numFmtId="0" fontId="5" fillId="0" borderId="0" xfId="0" applyFont="1" applyFill="1"/>
    <xf numFmtId="0" fontId="1" fillId="0" borderId="1" xfId="0" applyFont="1" applyFill="1" applyBorder="1" applyAlignment="1"/>
    <xf numFmtId="0" fontId="3" fillId="0" borderId="2" xfId="0" applyFont="1" applyFill="1" applyBorder="1" applyAlignment="1">
      <alignment vertical="center" wrapText="1"/>
    </xf>
    <xf numFmtId="0" fontId="1" fillId="0" borderId="2" xfId="0" applyFont="1" applyFill="1" applyBorder="1" applyAlignment="1">
      <alignment vertical="center" wrapText="1"/>
    </xf>
    <xf numFmtId="0" fontId="1" fillId="0" borderId="2" xfId="0" applyFont="1" applyFill="1" applyBorder="1" applyAlignment="1">
      <alignment horizontal="left" vertical="center" wrapText="1" indent="1"/>
    </xf>
    <xf numFmtId="0" fontId="1" fillId="0" borderId="2" xfId="0" applyFont="1" applyFill="1" applyBorder="1" applyAlignment="1">
      <alignment horizontal="left" vertical="center" wrapText="1"/>
    </xf>
    <xf numFmtId="0" fontId="5" fillId="2" borderId="0" xfId="0" applyFont="1" applyFill="1"/>
    <xf numFmtId="0" fontId="6" fillId="0" borderId="2" xfId="0" applyFont="1" applyFill="1" applyBorder="1" applyAlignment="1">
      <alignment vertical="top" wrapText="1"/>
    </xf>
    <xf numFmtId="0" fontId="6" fillId="2" borderId="2" xfId="0" applyFont="1" applyFill="1" applyBorder="1" applyAlignment="1">
      <alignment horizontal="left" wrapText="1"/>
    </xf>
    <xf numFmtId="0" fontId="6" fillId="2" borderId="2" xfId="0" applyFont="1" applyFill="1" applyBorder="1" applyAlignment="1">
      <alignment horizontal="left" vertical="top" wrapText="1"/>
    </xf>
    <xf numFmtId="0" fontId="10" fillId="0" borderId="2" xfId="0" applyFont="1" applyFill="1" applyBorder="1" applyAlignment="1">
      <alignment vertical="center" wrapText="1"/>
    </xf>
    <xf numFmtId="0" fontId="6" fillId="2" borderId="2" xfId="0" applyFont="1" applyFill="1" applyBorder="1" applyAlignment="1">
      <alignment horizontal="left" vertical="center" wrapText="1"/>
    </xf>
    <xf numFmtId="0" fontId="6" fillId="0" borderId="10" xfId="0" applyFont="1" applyFill="1" applyBorder="1" applyAlignment="1">
      <alignment horizontal="left" vertical="top" wrapText="1"/>
    </xf>
    <xf numFmtId="0" fontId="0" fillId="2" borderId="0" xfId="0" applyFont="1" applyFill="1"/>
    <xf numFmtId="0" fontId="6" fillId="0" borderId="2" xfId="0" applyFont="1" applyFill="1" applyBorder="1" applyAlignment="1">
      <alignment horizontal="left" vertical="top" wrapText="1"/>
    </xf>
    <xf numFmtId="0" fontId="6" fillId="0" borderId="8" xfId="0" applyFont="1" applyFill="1" applyBorder="1" applyAlignment="1">
      <alignment horizontal="left" vertical="top" wrapText="1"/>
    </xf>
    <xf numFmtId="0" fontId="6" fillId="0" borderId="5" xfId="0" applyFont="1" applyFill="1" applyBorder="1" applyAlignment="1">
      <alignment horizontal="left" vertical="top" wrapText="1"/>
    </xf>
    <xf numFmtId="0" fontId="0" fillId="0" borderId="2" xfId="0" applyFont="1" applyFill="1" applyBorder="1" applyAlignment="1">
      <alignment horizontal="left" vertical="top" wrapText="1"/>
    </xf>
    <xf numFmtId="0" fontId="0" fillId="0" borderId="8" xfId="0" applyFont="1" applyFill="1" applyBorder="1" applyAlignment="1">
      <alignment horizontal="left" vertical="top" wrapText="1"/>
    </xf>
    <xf numFmtId="0" fontId="1" fillId="0" borderId="0" xfId="0" applyFont="1" applyFill="1"/>
    <xf numFmtId="0" fontId="6" fillId="2" borderId="9" xfId="0" applyFont="1" applyFill="1" applyBorder="1" applyAlignment="1">
      <alignment horizontal="left" vertical="top" wrapText="1"/>
    </xf>
    <xf numFmtId="0" fontId="6" fillId="0" borderId="10" xfId="0" applyFont="1" applyFill="1" applyBorder="1" applyAlignment="1">
      <alignment horizontal="left" vertical="center" wrapText="1"/>
    </xf>
    <xf numFmtId="0" fontId="1" fillId="0" borderId="2" xfId="0" applyFont="1" applyFill="1" applyBorder="1" applyAlignment="1">
      <alignment horizontal="left" vertical="top" wrapText="1" indent="1"/>
    </xf>
    <xf numFmtId="0" fontId="6" fillId="2" borderId="5" xfId="0" applyFont="1" applyFill="1" applyBorder="1" applyAlignment="1">
      <alignment horizontal="left" vertical="top" wrapText="1"/>
    </xf>
    <xf numFmtId="0" fontId="6" fillId="2" borderId="2" xfId="0" applyFont="1" applyFill="1" applyBorder="1" applyAlignment="1">
      <alignment vertical="top" wrapText="1"/>
    </xf>
    <xf numFmtId="0" fontId="6" fillId="2" borderId="8" xfId="0" applyFont="1" applyFill="1" applyBorder="1" applyAlignment="1">
      <alignment horizontal="left" vertical="top" wrapText="1"/>
    </xf>
    <xf numFmtId="0" fontId="11" fillId="2" borderId="0" xfId="0" applyFont="1" applyFill="1"/>
    <xf numFmtId="165" fontId="5" fillId="0" borderId="0" xfId="0" applyNumberFormat="1" applyFont="1" applyFill="1"/>
    <xf numFmtId="0" fontId="5" fillId="0" borderId="0" xfId="0" applyFont="1" applyFill="1" applyBorder="1"/>
    <xf numFmtId="0" fontId="0" fillId="0" borderId="14" xfId="0" applyFill="1" applyBorder="1" applyAlignment="1">
      <alignment horizontal="center" vertical="center" wrapText="1"/>
    </xf>
    <xf numFmtId="0" fontId="2" fillId="0" borderId="15" xfId="0" applyFont="1" applyFill="1" applyBorder="1" applyAlignment="1">
      <alignment horizontal="center" vertical="center"/>
    </xf>
    <xf numFmtId="0" fontId="0" fillId="0" borderId="9" xfId="0" applyFont="1" applyFill="1" applyBorder="1" applyAlignment="1">
      <alignment horizontal="left" vertical="top" wrapText="1"/>
    </xf>
    <xf numFmtId="0" fontId="6" fillId="0" borderId="9" xfId="0" applyFont="1" applyFill="1" applyBorder="1" applyAlignment="1">
      <alignment horizontal="left" vertical="top" wrapText="1"/>
    </xf>
    <xf numFmtId="0" fontId="13" fillId="0" borderId="11" xfId="0" applyFont="1" applyFill="1" applyBorder="1" applyAlignment="1">
      <alignment horizontal="center" vertical="center" wrapText="1"/>
    </xf>
    <xf numFmtId="0" fontId="0" fillId="0" borderId="3" xfId="0" applyFill="1" applyBorder="1" applyAlignment="1">
      <alignment horizontal="center" vertical="center" wrapText="1"/>
    </xf>
    <xf numFmtId="0" fontId="6" fillId="2" borderId="2" xfId="0" applyNumberFormat="1" applyFont="1" applyFill="1" applyBorder="1" applyAlignment="1">
      <alignment horizontal="left" vertical="top" wrapText="1"/>
    </xf>
    <xf numFmtId="4" fontId="0" fillId="2" borderId="10" xfId="0" applyNumberFormat="1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left" vertical="center" wrapText="1"/>
    </xf>
    <xf numFmtId="0" fontId="1" fillId="0" borderId="2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vertical="center" wrapText="1"/>
    </xf>
    <xf numFmtId="4" fontId="0" fillId="0" borderId="10" xfId="0" applyNumberFormat="1" applyFont="1" applyFill="1" applyBorder="1" applyAlignment="1">
      <alignment horizontal="center" vertical="center"/>
    </xf>
    <xf numFmtId="0" fontId="0" fillId="0" borderId="2" xfId="0" applyFont="1" applyFill="1" applyBorder="1" applyAlignment="1">
      <alignment vertical="top" wrapText="1"/>
    </xf>
    <xf numFmtId="0" fontId="4" fillId="2" borderId="0" xfId="0" applyFont="1" applyFill="1"/>
    <xf numFmtId="0" fontId="6" fillId="2" borderId="0" xfId="0" applyFont="1" applyFill="1" applyAlignment="1">
      <alignment horizontal="right"/>
    </xf>
    <xf numFmtId="0" fontId="0" fillId="2" borderId="0" xfId="0" applyFill="1" applyAlignment="1">
      <alignment horizontal="right"/>
    </xf>
    <xf numFmtId="0" fontId="16" fillId="2" borderId="0" xfId="0" applyFont="1" applyFill="1"/>
    <xf numFmtId="0" fontId="16" fillId="2" borderId="0" xfId="0" applyFont="1" applyFill="1" applyAlignment="1">
      <alignment vertical="center"/>
    </xf>
    <xf numFmtId="0" fontId="16" fillId="2" borderId="0" xfId="0" applyFont="1" applyFill="1" applyAlignment="1"/>
    <xf numFmtId="0" fontId="18" fillId="2" borderId="0" xfId="0" applyFont="1" applyFill="1" applyAlignment="1">
      <alignment vertical="center"/>
    </xf>
    <xf numFmtId="0" fontId="18" fillId="2" borderId="0" xfId="0" applyFont="1" applyFill="1" applyAlignment="1"/>
    <xf numFmtId="4" fontId="0" fillId="0" borderId="19" xfId="0" applyNumberFormat="1" applyFont="1" applyFill="1" applyBorder="1" applyAlignment="1">
      <alignment horizontal="center" vertical="center"/>
    </xf>
    <xf numFmtId="4" fontId="6" fillId="2" borderId="19" xfId="0" applyNumberFormat="1" applyFont="1" applyFill="1" applyBorder="1" applyAlignment="1">
      <alignment horizontal="center" vertical="center"/>
    </xf>
    <xf numFmtId="4" fontId="10" fillId="2" borderId="18" xfId="0" applyNumberFormat="1" applyFont="1" applyFill="1" applyBorder="1" applyAlignment="1">
      <alignment horizontal="center" vertical="center"/>
    </xf>
    <xf numFmtId="0" fontId="2" fillId="0" borderId="15" xfId="0" applyFont="1" applyFill="1" applyBorder="1" applyAlignment="1">
      <alignment horizontal="center" vertical="center" wrapText="1"/>
    </xf>
    <xf numFmtId="0" fontId="1" fillId="0" borderId="20" xfId="0" applyFont="1" applyFill="1" applyBorder="1" applyAlignment="1"/>
    <xf numFmtId="49" fontId="3" fillId="0" borderId="10" xfId="0" applyNumberFormat="1" applyFont="1" applyFill="1" applyBorder="1" applyAlignment="1">
      <alignment horizontal="center" vertical="center"/>
    </xf>
    <xf numFmtId="49" fontId="1" fillId="0" borderId="10" xfId="0" applyNumberFormat="1" applyFont="1" applyFill="1" applyBorder="1" applyAlignment="1">
      <alignment horizontal="center" vertical="center"/>
    </xf>
    <xf numFmtId="49" fontId="6" fillId="2" borderId="21" xfId="0" applyNumberFormat="1" applyFont="1" applyFill="1" applyBorder="1" applyAlignment="1">
      <alignment horizontal="center" vertical="center" wrapText="1"/>
    </xf>
    <xf numFmtId="49" fontId="6" fillId="0" borderId="10" xfId="0" applyNumberFormat="1" applyFont="1" applyBorder="1" applyAlignment="1">
      <alignment horizontal="center" vertical="center" wrapText="1"/>
    </xf>
    <xf numFmtId="49" fontId="1" fillId="0" borderId="22" xfId="0" applyNumberFormat="1" applyFont="1" applyFill="1" applyBorder="1" applyAlignment="1">
      <alignment horizontal="center" vertical="center"/>
    </xf>
    <xf numFmtId="49" fontId="1" fillId="0" borderId="23" xfId="0" applyNumberFormat="1" applyFont="1" applyFill="1" applyBorder="1" applyAlignment="1">
      <alignment horizontal="center" vertical="center"/>
    </xf>
    <xf numFmtId="0" fontId="6" fillId="0" borderId="10" xfId="0" applyFont="1" applyBorder="1" applyAlignment="1">
      <alignment horizontal="center" vertical="center"/>
    </xf>
    <xf numFmtId="164" fontId="10" fillId="0" borderId="10" xfId="0" applyNumberFormat="1" applyFont="1" applyFill="1" applyBorder="1" applyAlignment="1">
      <alignment horizontal="center" vertical="center"/>
    </xf>
    <xf numFmtId="164" fontId="6" fillId="0" borderId="10" xfId="0" applyNumberFormat="1" applyFont="1" applyFill="1" applyBorder="1" applyAlignment="1">
      <alignment horizontal="center" vertical="center"/>
    </xf>
    <xf numFmtId="164" fontId="6" fillId="2" borderId="10" xfId="0" applyNumberFormat="1" applyFont="1" applyFill="1" applyBorder="1" applyAlignment="1">
      <alignment horizontal="center" vertical="center"/>
    </xf>
    <xf numFmtId="49" fontId="6" fillId="2" borderId="10" xfId="0" applyNumberFormat="1" applyFont="1" applyFill="1" applyBorder="1" applyAlignment="1">
      <alignment horizontal="center" vertical="center"/>
    </xf>
    <xf numFmtId="164" fontId="6" fillId="2" borderId="10" xfId="0" applyNumberFormat="1" applyFont="1" applyFill="1" applyBorder="1" applyAlignment="1">
      <alignment horizontal="center" vertical="top"/>
    </xf>
    <xf numFmtId="164" fontId="6" fillId="2" borderId="22" xfId="0" applyNumberFormat="1" applyFont="1" applyFill="1" applyBorder="1" applyAlignment="1">
      <alignment horizontal="center" vertical="top"/>
    </xf>
    <xf numFmtId="164" fontId="6" fillId="2" borderId="10" xfId="0" applyNumberFormat="1" applyFont="1" applyFill="1" applyBorder="1" applyAlignment="1">
      <alignment horizontal="center" vertical="center" wrapText="1"/>
    </xf>
    <xf numFmtId="164" fontId="6" fillId="2" borderId="21" xfId="0" applyNumberFormat="1" applyFont="1" applyFill="1" applyBorder="1" applyAlignment="1">
      <alignment horizontal="center" vertical="center"/>
    </xf>
    <xf numFmtId="49" fontId="6" fillId="0" borderId="10" xfId="0" applyNumberFormat="1" applyFont="1" applyFill="1" applyBorder="1" applyAlignment="1">
      <alignment horizontal="center" vertical="center"/>
    </xf>
    <xf numFmtId="49" fontId="6" fillId="2" borderId="17" xfId="0" applyNumberFormat="1" applyFont="1" applyFill="1" applyBorder="1" applyAlignment="1">
      <alignment horizontal="center" vertical="center"/>
    </xf>
    <xf numFmtId="49" fontId="6" fillId="2" borderId="11" xfId="0" applyNumberFormat="1" applyFont="1" applyFill="1" applyBorder="1" applyAlignment="1">
      <alignment horizontal="center" vertical="center"/>
    </xf>
    <xf numFmtId="0" fontId="11" fillId="0" borderId="21" xfId="0" applyFont="1" applyFill="1" applyBorder="1" applyAlignment="1"/>
    <xf numFmtId="4" fontId="12" fillId="0" borderId="10" xfId="0" applyNumberFormat="1" applyFont="1" applyFill="1" applyBorder="1" applyAlignment="1">
      <alignment horizontal="center" vertical="center"/>
    </xf>
    <xf numFmtId="4" fontId="0" fillId="0" borderId="10" xfId="0" applyNumberFormat="1" applyFont="1" applyFill="1" applyBorder="1" applyAlignment="1">
      <alignment horizontal="center"/>
    </xf>
    <xf numFmtId="4" fontId="10" fillId="0" borderId="10" xfId="0" applyNumberFormat="1" applyFont="1" applyFill="1" applyBorder="1" applyAlignment="1">
      <alignment horizontal="center" vertical="center"/>
    </xf>
    <xf numFmtId="4" fontId="1" fillId="2" borderId="10" xfId="0" applyNumberFormat="1" applyFont="1" applyFill="1" applyBorder="1" applyAlignment="1">
      <alignment horizontal="center"/>
    </xf>
    <xf numFmtId="4" fontId="6" fillId="0" borderId="10" xfId="0" applyNumberFormat="1" applyFont="1" applyFill="1" applyBorder="1" applyAlignment="1">
      <alignment horizontal="center" vertical="center"/>
    </xf>
    <xf numFmtId="4" fontId="6" fillId="2" borderId="10" xfId="0" applyNumberFormat="1" applyFont="1" applyFill="1" applyBorder="1" applyAlignment="1">
      <alignment horizontal="center" vertical="center"/>
    </xf>
    <xf numFmtId="4" fontId="1" fillId="2" borderId="10" xfId="0" applyNumberFormat="1" applyFont="1" applyFill="1" applyBorder="1" applyAlignment="1">
      <alignment horizontal="center" vertical="center"/>
    </xf>
    <xf numFmtId="4" fontId="0" fillId="2" borderId="10" xfId="0" applyNumberFormat="1" applyFont="1" applyFill="1" applyBorder="1"/>
    <xf numFmtId="4" fontId="10" fillId="2" borderId="11" xfId="0" applyNumberFormat="1" applyFont="1" applyFill="1" applyBorder="1" applyAlignment="1">
      <alignment horizontal="center" vertical="center"/>
    </xf>
    <xf numFmtId="0" fontId="2" fillId="0" borderId="13" xfId="0" applyFont="1" applyFill="1" applyBorder="1" applyAlignment="1">
      <alignment horizontal="center" vertical="center" wrapText="1"/>
    </xf>
    <xf numFmtId="0" fontId="1" fillId="0" borderId="24" xfId="0" applyFont="1" applyFill="1" applyBorder="1" applyAlignment="1"/>
    <xf numFmtId="4" fontId="12" fillId="0" borderId="19" xfId="0" applyNumberFormat="1" applyFont="1" applyFill="1" applyBorder="1" applyAlignment="1">
      <alignment horizontal="center" vertical="center"/>
    </xf>
    <xf numFmtId="4" fontId="0" fillId="0" borderId="19" xfId="0" applyNumberFormat="1" applyFont="1" applyFill="1" applyBorder="1" applyAlignment="1">
      <alignment horizontal="center"/>
    </xf>
    <xf numFmtId="4" fontId="10" fillId="0" borderId="19" xfId="0" applyNumberFormat="1" applyFont="1" applyFill="1" applyBorder="1" applyAlignment="1">
      <alignment horizontal="center" vertical="center"/>
    </xf>
    <xf numFmtId="4" fontId="1" fillId="2" borderId="19" xfId="0" applyNumberFormat="1" applyFont="1" applyFill="1" applyBorder="1" applyAlignment="1">
      <alignment horizontal="center"/>
    </xf>
    <xf numFmtId="4" fontId="6" fillId="0" borderId="19" xfId="0" applyNumberFormat="1" applyFont="1" applyFill="1" applyBorder="1" applyAlignment="1">
      <alignment horizontal="center" vertical="center"/>
    </xf>
    <xf numFmtId="4" fontId="0" fillId="2" borderId="19" xfId="0" applyNumberFormat="1" applyFont="1" applyFill="1" applyBorder="1" applyAlignment="1">
      <alignment horizontal="center" vertical="center"/>
    </xf>
    <xf numFmtId="4" fontId="1" fillId="2" borderId="19" xfId="0" applyNumberFormat="1" applyFont="1" applyFill="1" applyBorder="1" applyAlignment="1">
      <alignment horizontal="center" vertical="center"/>
    </xf>
    <xf numFmtId="4" fontId="0" fillId="2" borderId="19" xfId="0" applyNumberFormat="1" applyFont="1" applyFill="1" applyBorder="1"/>
    <xf numFmtId="4" fontId="10" fillId="2" borderId="13" xfId="0" applyNumberFormat="1" applyFont="1" applyFill="1" applyBorder="1" applyAlignment="1">
      <alignment horizontal="center" vertical="center"/>
    </xf>
    <xf numFmtId="0" fontId="2" fillId="0" borderId="18" xfId="0" applyFont="1" applyFill="1" applyBorder="1" applyAlignment="1">
      <alignment horizontal="center" vertical="center" wrapText="1"/>
    </xf>
    <xf numFmtId="4" fontId="12" fillId="0" borderId="2" xfId="0" applyNumberFormat="1" applyFont="1" applyFill="1" applyBorder="1" applyAlignment="1">
      <alignment horizontal="center" vertical="center"/>
    </xf>
    <xf numFmtId="4" fontId="0" fillId="0" borderId="2" xfId="0" applyNumberFormat="1" applyFont="1" applyFill="1" applyBorder="1" applyAlignment="1">
      <alignment horizontal="center"/>
    </xf>
    <xf numFmtId="4" fontId="0" fillId="0" borderId="2" xfId="0" applyNumberFormat="1" applyFont="1" applyFill="1" applyBorder="1" applyAlignment="1">
      <alignment horizontal="center" vertical="center"/>
    </xf>
    <xf numFmtId="4" fontId="10" fillId="0" borderId="2" xfId="0" applyNumberFormat="1" applyFont="1" applyFill="1" applyBorder="1" applyAlignment="1">
      <alignment horizontal="center" vertical="center"/>
    </xf>
    <xf numFmtId="4" fontId="1" fillId="2" borderId="2" xfId="0" applyNumberFormat="1" applyFont="1" applyFill="1" applyBorder="1" applyAlignment="1">
      <alignment horizontal="center"/>
    </xf>
    <xf numFmtId="4" fontId="6" fillId="0" borderId="2" xfId="0" applyNumberFormat="1" applyFont="1" applyFill="1" applyBorder="1" applyAlignment="1">
      <alignment horizontal="center" vertical="center"/>
    </xf>
    <xf numFmtId="4" fontId="0" fillId="2" borderId="2" xfId="0" applyNumberFormat="1" applyFont="1" applyFill="1" applyBorder="1" applyAlignment="1">
      <alignment horizontal="center" vertical="center"/>
    </xf>
    <xf numFmtId="4" fontId="6" fillId="2" borderId="2" xfId="0" applyNumberFormat="1" applyFont="1" applyFill="1" applyBorder="1" applyAlignment="1">
      <alignment horizontal="center" vertical="center"/>
    </xf>
    <xf numFmtId="4" fontId="1" fillId="2" borderId="2" xfId="0" applyNumberFormat="1" applyFont="1" applyFill="1" applyBorder="1" applyAlignment="1">
      <alignment horizontal="center" vertical="center"/>
    </xf>
    <xf numFmtId="4" fontId="0" fillId="2" borderId="2" xfId="0" applyNumberFormat="1" applyFont="1" applyFill="1" applyBorder="1"/>
    <xf numFmtId="0" fontId="5" fillId="0" borderId="6" xfId="0" applyFont="1" applyFill="1" applyBorder="1"/>
    <xf numFmtId="0" fontId="0" fillId="0" borderId="25" xfId="0" applyFill="1" applyBorder="1" applyAlignment="1">
      <alignment horizontal="center" vertical="center" wrapText="1"/>
    </xf>
    <xf numFmtId="0" fontId="0" fillId="0" borderId="26" xfId="0" applyFill="1" applyBorder="1" applyAlignment="1">
      <alignment horizontal="center" vertical="center" wrapText="1"/>
    </xf>
    <xf numFmtId="0" fontId="6" fillId="2" borderId="2" xfId="0" applyFont="1" applyFill="1" applyBorder="1" applyAlignment="1">
      <alignment vertical="center" wrapText="1"/>
    </xf>
    <xf numFmtId="0" fontId="6" fillId="2" borderId="6" xfId="0" applyFont="1" applyFill="1" applyBorder="1" applyAlignment="1">
      <alignment horizontal="left" vertical="center" wrapText="1"/>
    </xf>
    <xf numFmtId="4" fontId="0" fillId="2" borderId="21" xfId="0" applyNumberFormat="1" applyFont="1" applyFill="1" applyBorder="1" applyAlignment="1">
      <alignment horizontal="center" vertical="center"/>
    </xf>
    <xf numFmtId="4" fontId="0" fillId="2" borderId="8" xfId="0" applyNumberFormat="1" applyFont="1" applyFill="1" applyBorder="1" applyAlignment="1">
      <alignment horizontal="center" vertical="center"/>
    </xf>
    <xf numFmtId="49" fontId="6" fillId="2" borderId="2" xfId="0" applyNumberFormat="1" applyFont="1" applyFill="1" applyBorder="1" applyAlignment="1">
      <alignment horizontal="center" vertical="center"/>
    </xf>
    <xf numFmtId="4" fontId="0" fillId="2" borderId="27" xfId="0" applyNumberFormat="1" applyFont="1" applyFill="1" applyBorder="1" applyAlignment="1">
      <alignment horizontal="center" vertical="center"/>
    </xf>
    <xf numFmtId="0" fontId="6" fillId="0" borderId="2" xfId="0" applyNumberFormat="1" applyFont="1" applyFill="1" applyBorder="1" applyAlignment="1">
      <alignment vertical="center" wrapText="1"/>
    </xf>
    <xf numFmtId="0" fontId="6" fillId="0" borderId="27" xfId="0" applyFont="1" applyFill="1" applyBorder="1" applyAlignment="1">
      <alignment horizontal="left" vertical="top" wrapText="1"/>
    </xf>
    <xf numFmtId="0" fontId="6" fillId="0" borderId="23" xfId="0" applyFont="1" applyFill="1" applyBorder="1" applyAlignment="1">
      <alignment horizontal="left" vertical="top" wrapText="1"/>
    </xf>
    <xf numFmtId="0" fontId="0" fillId="0" borderId="18" xfId="0" applyFill="1" applyBorder="1" applyAlignment="1">
      <alignment horizontal="center" vertical="center" wrapText="1"/>
    </xf>
    <xf numFmtId="49" fontId="6" fillId="0" borderId="10" xfId="5" applyNumberFormat="1" applyFont="1" applyBorder="1" applyAlignment="1" applyProtection="1">
      <alignment horizontal="center" vertical="center"/>
    </xf>
    <xf numFmtId="49" fontId="6" fillId="0" borderId="22" xfId="0" applyNumberFormat="1" applyFont="1" applyFill="1" applyBorder="1" applyAlignment="1">
      <alignment horizontal="center" vertical="center"/>
    </xf>
    <xf numFmtId="0" fontId="6" fillId="0" borderId="9" xfId="0" applyFont="1" applyBorder="1" applyAlignment="1">
      <alignment vertical="center" wrapText="1"/>
    </xf>
    <xf numFmtId="0" fontId="6" fillId="0" borderId="2" xfId="0" applyFont="1" applyBorder="1" applyAlignment="1">
      <alignment horizontal="left" vertical="top" wrapText="1"/>
    </xf>
    <xf numFmtId="164" fontId="6" fillId="2" borderId="22" xfId="0" applyNumberFormat="1" applyFont="1" applyFill="1" applyBorder="1" applyAlignment="1">
      <alignment horizontal="center" vertical="center"/>
    </xf>
    <xf numFmtId="49" fontId="0" fillId="0" borderId="2" xfId="4" applyNumberFormat="1" applyFont="1" applyBorder="1" applyAlignment="1" applyProtection="1">
      <alignment horizontal="left" vertical="top" wrapText="1"/>
    </xf>
    <xf numFmtId="0" fontId="19" fillId="2" borderId="0" xfId="0" applyFont="1" applyFill="1" applyAlignment="1"/>
    <xf numFmtId="0" fontId="5" fillId="2" borderId="0" xfId="0" applyFont="1" applyFill="1" applyBorder="1"/>
    <xf numFmtId="0" fontId="6" fillId="0" borderId="21" xfId="1" applyNumberFormat="1" applyFont="1" applyBorder="1" applyAlignment="1" applyProtection="1">
      <alignment horizontal="left" vertical="center" wrapText="1"/>
    </xf>
    <xf numFmtId="0" fontId="6" fillId="0" borderId="2" xfId="0" applyFont="1" applyBorder="1" applyAlignment="1">
      <alignment horizontal="justify" vertical="center"/>
    </xf>
    <xf numFmtId="0" fontId="10" fillId="2" borderId="18" xfId="0" applyFont="1" applyFill="1" applyBorder="1" applyAlignment="1">
      <alignment vertical="center" wrapText="1"/>
    </xf>
    <xf numFmtId="0" fontId="19" fillId="2" borderId="0" xfId="0" applyFont="1" applyFill="1" applyAlignment="1">
      <alignment horizontal="center" vertical="center"/>
    </xf>
    <xf numFmtId="0" fontId="0" fillId="0" borderId="11" xfId="0" applyFill="1" applyBorder="1" applyAlignment="1">
      <alignment horizontal="center" vertical="center" wrapText="1"/>
    </xf>
    <xf numFmtId="0" fontId="0" fillId="0" borderId="12" xfId="0" applyFill="1" applyBorder="1" applyAlignment="1">
      <alignment horizontal="center" vertical="center" wrapText="1"/>
    </xf>
    <xf numFmtId="0" fontId="12" fillId="0" borderId="12" xfId="0" applyFont="1" applyFill="1" applyBorder="1" applyAlignment="1">
      <alignment horizontal="center" vertical="center" wrapText="1"/>
    </xf>
    <xf numFmtId="0" fontId="12" fillId="0" borderId="1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0" fillId="0" borderId="6" xfId="0" applyBorder="1" applyAlignment="1">
      <alignment horizontal="center" vertical="center"/>
    </xf>
    <xf numFmtId="0" fontId="0" fillId="0" borderId="4" xfId="0" applyFont="1" applyFill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17" fillId="2" borderId="0" xfId="0" applyFont="1" applyFill="1" applyAlignment="1">
      <alignment horizontal="center" vertical="center" wrapText="1"/>
    </xf>
    <xf numFmtId="0" fontId="19" fillId="2" borderId="0" xfId="0" applyFont="1" applyFill="1" applyAlignment="1">
      <alignment vertical="center"/>
    </xf>
    <xf numFmtId="0" fontId="19" fillId="2" borderId="0" xfId="0" applyFont="1" applyFill="1" applyAlignment="1">
      <alignment horizontal="left"/>
    </xf>
  </cellXfs>
  <cellStyles count="6">
    <cellStyle name="xl31" xfId="1"/>
    <cellStyle name="xl38" xfId="4"/>
    <cellStyle name="xl40" xfId="2"/>
    <cellStyle name="xl43" xfId="5"/>
    <cellStyle name="Обычный" xfId="0" builtinId="0"/>
    <cellStyle name="Обычный 2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142"/>
  <sheetViews>
    <sheetView tabSelected="1" view="pageBreakPreview" zoomScale="75" zoomScaleNormal="75" zoomScaleSheetLayoutView="75" workbookViewId="0">
      <pane xSplit="2" ySplit="14" topLeftCell="C15" activePane="bottomRight" state="frozen"/>
      <selection pane="topRight" activeCell="C1" sqref="C1"/>
      <selection pane="bottomLeft" activeCell="A11" sqref="A11"/>
      <selection pane="bottomRight" activeCell="A12" sqref="A12:K140"/>
    </sheetView>
  </sheetViews>
  <sheetFormatPr defaultRowHeight="12.75"/>
  <cols>
    <col min="1" max="1" width="39.140625" style="1" customWidth="1"/>
    <col min="2" max="2" width="25.42578125" style="1" customWidth="1"/>
    <col min="3" max="4" width="21.85546875" style="1" hidden="1" customWidth="1"/>
    <col min="5" max="5" width="21.85546875" style="1" customWidth="1"/>
    <col min="6" max="7" width="19.140625" style="1" hidden="1" customWidth="1"/>
    <col min="8" max="8" width="19.140625" style="1" customWidth="1"/>
    <col min="9" max="10" width="19.140625" style="1" hidden="1" customWidth="1"/>
    <col min="11" max="11" width="24.140625" style="1" customWidth="1"/>
    <col min="12" max="16384" width="9.140625" style="1"/>
  </cols>
  <sheetData>
    <row r="1" spans="1:17" ht="20.25">
      <c r="A1" s="46"/>
      <c r="B1" s="47"/>
      <c r="C1" s="47" t="s">
        <v>167</v>
      </c>
      <c r="D1" s="47"/>
      <c r="E1" s="47"/>
      <c r="F1" s="49"/>
      <c r="G1" s="49"/>
      <c r="H1" s="130" t="s">
        <v>192</v>
      </c>
      <c r="I1" s="130"/>
      <c r="J1" s="130"/>
      <c r="K1" s="130"/>
    </row>
    <row r="2" spans="1:17" ht="20.25">
      <c r="A2" s="46"/>
      <c r="B2" s="47"/>
      <c r="C2" s="47" t="s">
        <v>90</v>
      </c>
      <c r="D2" s="47"/>
      <c r="E2" s="47"/>
      <c r="F2" s="49"/>
      <c r="G2" s="49"/>
      <c r="H2" s="140" t="s">
        <v>193</v>
      </c>
      <c r="I2" s="140"/>
      <c r="J2" s="140"/>
      <c r="K2" s="140"/>
      <c r="L2" s="140"/>
      <c r="M2" s="140"/>
      <c r="N2" s="140"/>
      <c r="O2" s="140"/>
      <c r="P2" s="140"/>
      <c r="Q2" s="140"/>
    </row>
    <row r="3" spans="1:17" ht="18.75">
      <c r="A3" s="46"/>
      <c r="B3" s="48"/>
      <c r="C3" s="48" t="s">
        <v>171</v>
      </c>
      <c r="D3" s="48"/>
      <c r="E3" s="141" t="s">
        <v>195</v>
      </c>
      <c r="F3" s="141"/>
      <c r="G3" s="141"/>
      <c r="H3" s="141"/>
      <c r="I3" s="141"/>
      <c r="J3" s="141"/>
      <c r="K3" s="141"/>
      <c r="L3" s="141"/>
      <c r="M3" s="141"/>
      <c r="N3" s="141"/>
    </row>
    <row r="4" spans="1:17" ht="20.25">
      <c r="A4" s="46"/>
      <c r="B4" s="48"/>
      <c r="C4" s="48"/>
      <c r="D4" s="48"/>
      <c r="E4" s="48"/>
      <c r="F4" s="50"/>
      <c r="G4" s="50"/>
      <c r="H4" s="50"/>
      <c r="I4" s="50"/>
      <c r="J4" s="50"/>
      <c r="K4" s="48"/>
    </row>
    <row r="5" spans="1:17" ht="20.25">
      <c r="A5" s="46"/>
      <c r="B5" s="48"/>
      <c r="C5" s="48"/>
      <c r="D5" s="48"/>
      <c r="E5" s="48"/>
      <c r="F5" s="50"/>
      <c r="G5" s="50"/>
      <c r="H5" s="130" t="s">
        <v>192</v>
      </c>
      <c r="I5" s="130"/>
      <c r="J5" s="130"/>
      <c r="K5" s="130"/>
    </row>
    <row r="6" spans="1:17" ht="20.25">
      <c r="A6" s="46"/>
      <c r="B6" s="48"/>
      <c r="C6" s="48"/>
      <c r="D6" s="48"/>
      <c r="E6" s="48"/>
      <c r="F6" s="50"/>
      <c r="G6" s="50"/>
      <c r="H6" s="125" t="s">
        <v>193</v>
      </c>
      <c r="I6" s="125"/>
      <c r="J6" s="125"/>
      <c r="K6" s="125"/>
    </row>
    <row r="7" spans="1:17" ht="28.5" customHeight="1">
      <c r="A7" s="46"/>
      <c r="B7" s="48"/>
      <c r="C7" s="48"/>
      <c r="D7" s="48"/>
      <c r="E7" s="48"/>
      <c r="F7" s="50"/>
      <c r="G7" s="50"/>
      <c r="H7" s="125" t="s">
        <v>194</v>
      </c>
      <c r="I7" s="125"/>
      <c r="J7" s="125"/>
      <c r="K7" s="125"/>
    </row>
    <row r="8" spans="1:17">
      <c r="A8" s="46"/>
      <c r="B8" s="47"/>
      <c r="C8" s="47"/>
      <c r="D8" s="47"/>
      <c r="E8" s="47"/>
      <c r="F8" s="47"/>
      <c r="G8" s="47"/>
      <c r="H8" s="47"/>
      <c r="I8" s="47"/>
      <c r="J8" s="47"/>
      <c r="K8" s="47"/>
    </row>
    <row r="9" spans="1:17">
      <c r="A9" s="46"/>
      <c r="B9" s="47"/>
      <c r="C9" s="47"/>
      <c r="D9" s="47"/>
      <c r="E9" s="47"/>
      <c r="F9" s="47"/>
      <c r="G9" s="47"/>
      <c r="H9" s="47"/>
      <c r="I9" s="47"/>
      <c r="J9" s="47"/>
      <c r="K9" s="47"/>
    </row>
    <row r="10" spans="1:17" ht="49.5" customHeight="1">
      <c r="A10" s="139" t="s">
        <v>168</v>
      </c>
      <c r="B10" s="139"/>
      <c r="C10" s="139"/>
      <c r="D10" s="139"/>
      <c r="E10" s="139"/>
      <c r="F10" s="139"/>
      <c r="G10" s="139"/>
      <c r="H10" s="139"/>
      <c r="I10" s="139"/>
      <c r="J10" s="139"/>
      <c r="K10" s="139"/>
    </row>
    <row r="11" spans="1:17" ht="17.25" customHeight="1">
      <c r="A11" s="43"/>
      <c r="B11" s="44"/>
      <c r="C11" s="44"/>
      <c r="D11" s="44"/>
      <c r="E11" s="44"/>
      <c r="F11" s="44"/>
      <c r="G11" s="44"/>
      <c r="H11" s="44"/>
      <c r="I11" s="44"/>
      <c r="J11" s="44"/>
      <c r="K11" s="45"/>
    </row>
    <row r="12" spans="1:17" ht="33.75" customHeight="1">
      <c r="A12" s="135" t="s">
        <v>24</v>
      </c>
      <c r="B12" s="137" t="s">
        <v>25</v>
      </c>
      <c r="C12" s="131" t="s">
        <v>96</v>
      </c>
      <c r="D12" s="132"/>
      <c r="E12" s="132"/>
      <c r="F12" s="133"/>
      <c r="G12" s="133"/>
      <c r="H12" s="133"/>
      <c r="I12" s="133"/>
      <c r="J12" s="133"/>
      <c r="K12" s="134"/>
    </row>
    <row r="13" spans="1:17" ht="27.75" customHeight="1">
      <c r="A13" s="136"/>
      <c r="B13" s="138"/>
      <c r="C13" s="35" t="s">
        <v>100</v>
      </c>
      <c r="D13" s="107" t="s">
        <v>169</v>
      </c>
      <c r="E13" s="107" t="s">
        <v>170</v>
      </c>
      <c r="F13" s="30" t="s">
        <v>108</v>
      </c>
      <c r="G13" s="108" t="s">
        <v>169</v>
      </c>
      <c r="H13" s="35" t="s">
        <v>108</v>
      </c>
      <c r="I13" s="108" t="s">
        <v>157</v>
      </c>
      <c r="J13" s="108" t="s">
        <v>169</v>
      </c>
      <c r="K13" s="118" t="s">
        <v>157</v>
      </c>
    </row>
    <row r="14" spans="1:17" ht="16.5" customHeight="1">
      <c r="A14" s="31">
        <v>1</v>
      </c>
      <c r="B14" s="54">
        <v>2</v>
      </c>
      <c r="C14" s="34">
        <v>3</v>
      </c>
      <c r="D14" s="34">
        <v>4</v>
      </c>
      <c r="E14" s="34">
        <v>3</v>
      </c>
      <c r="F14" s="95">
        <v>6</v>
      </c>
      <c r="G14" s="84">
        <v>7</v>
      </c>
      <c r="H14" s="95">
        <v>4</v>
      </c>
      <c r="I14" s="84">
        <v>9</v>
      </c>
      <c r="J14" s="84">
        <v>10</v>
      </c>
      <c r="K14" s="84">
        <v>5</v>
      </c>
    </row>
    <row r="15" spans="1:17">
      <c r="A15" s="2"/>
      <c r="B15" s="55"/>
      <c r="C15" s="74"/>
      <c r="D15" s="74"/>
      <c r="E15" s="74"/>
      <c r="F15" s="2"/>
      <c r="G15" s="85"/>
      <c r="H15" s="2"/>
      <c r="I15" s="85"/>
      <c r="J15" s="85"/>
      <c r="K15" s="85"/>
    </row>
    <row r="16" spans="1:17" ht="30.75" customHeight="1">
      <c r="A16" s="3" t="s">
        <v>30</v>
      </c>
      <c r="B16" s="56" t="s">
        <v>11</v>
      </c>
      <c r="C16" s="75">
        <f>C18+C21+C25+C30+C35+C40+C45+C48+C51+C55+C60</f>
        <v>341136035.23000002</v>
      </c>
      <c r="D16" s="75"/>
      <c r="E16" s="75">
        <f>E18+E21+E25+E30+E35+E40+E45+E48+E51+E55+E60</f>
        <v>341136035.23000002</v>
      </c>
      <c r="F16" s="96">
        <f t="shared" ref="F16:K16" si="0">F18+F21+F25+F30+F35+F40+F45+F48+F51+F55+F60</f>
        <v>365377526.44999999</v>
      </c>
      <c r="G16" s="86"/>
      <c r="H16" s="96">
        <f t="shared" ref="H16:I16" si="1">H18+H21+H25+H30+H35+H40+H45+H48+H51+H55+H60</f>
        <v>365377526.44999999</v>
      </c>
      <c r="I16" s="86">
        <f t="shared" si="1"/>
        <v>395407740.00999999</v>
      </c>
      <c r="J16" s="86"/>
      <c r="K16" s="86">
        <f t="shared" si="0"/>
        <v>395407740.00999999</v>
      </c>
    </row>
    <row r="17" spans="1:11">
      <c r="A17" s="3"/>
      <c r="B17" s="56"/>
      <c r="C17" s="76"/>
      <c r="D17" s="76"/>
      <c r="E17" s="76"/>
      <c r="F17" s="97"/>
      <c r="G17" s="87"/>
      <c r="H17" s="97"/>
      <c r="I17" s="87"/>
      <c r="J17" s="87"/>
      <c r="K17" s="87"/>
    </row>
    <row r="18" spans="1:11" ht="22.5" customHeight="1">
      <c r="A18" s="4" t="s">
        <v>8</v>
      </c>
      <c r="B18" s="57" t="s">
        <v>12</v>
      </c>
      <c r="C18" s="41">
        <f>C19</f>
        <v>241645075</v>
      </c>
      <c r="D18" s="41"/>
      <c r="E18" s="41">
        <f>E19</f>
        <v>241645075</v>
      </c>
      <c r="F18" s="98">
        <f>F19</f>
        <v>261871586</v>
      </c>
      <c r="G18" s="51"/>
      <c r="H18" s="98">
        <f>H19</f>
        <v>261871586</v>
      </c>
      <c r="I18" s="51">
        <f>I19</f>
        <v>280255359</v>
      </c>
      <c r="J18" s="51"/>
      <c r="K18" s="51">
        <f>K19</f>
        <v>280255359</v>
      </c>
    </row>
    <row r="19" spans="1:11" ht="28.5" customHeight="1">
      <c r="A19" s="6" t="s">
        <v>0</v>
      </c>
      <c r="B19" s="57" t="s">
        <v>13</v>
      </c>
      <c r="C19" s="41">
        <v>241645075</v>
      </c>
      <c r="D19" s="41"/>
      <c r="E19" s="41">
        <v>241645075</v>
      </c>
      <c r="F19" s="98">
        <v>261871586</v>
      </c>
      <c r="G19" s="51"/>
      <c r="H19" s="98">
        <v>261871586</v>
      </c>
      <c r="I19" s="51">
        <v>280255359</v>
      </c>
      <c r="J19" s="51"/>
      <c r="K19" s="51">
        <v>280255359</v>
      </c>
    </row>
    <row r="20" spans="1:11" ht="13.15" customHeight="1">
      <c r="A20" s="5"/>
      <c r="B20" s="57"/>
      <c r="C20" s="76"/>
      <c r="D20" s="76"/>
      <c r="E20" s="76"/>
      <c r="F20" s="97"/>
      <c r="G20" s="87"/>
      <c r="H20" s="97"/>
      <c r="I20" s="87"/>
      <c r="J20" s="87"/>
      <c r="K20" s="87"/>
    </row>
    <row r="21" spans="1:11" ht="53.25" customHeight="1">
      <c r="A21" s="6" t="s">
        <v>3</v>
      </c>
      <c r="B21" s="57" t="s">
        <v>14</v>
      </c>
      <c r="C21" s="41">
        <f>C22+C23</f>
        <v>29706851.23</v>
      </c>
      <c r="D21" s="41"/>
      <c r="E21" s="41">
        <f>E22+E23</f>
        <v>29706851.23</v>
      </c>
      <c r="F21" s="98">
        <f t="shared" ref="F21:K21" si="2">F22+F23</f>
        <v>31593339.449999999</v>
      </c>
      <c r="G21" s="51"/>
      <c r="H21" s="98">
        <f t="shared" ref="H21:I21" si="3">H22+H23</f>
        <v>31593339.449999999</v>
      </c>
      <c r="I21" s="51">
        <f t="shared" si="3"/>
        <v>41993975.009999998</v>
      </c>
      <c r="J21" s="51"/>
      <c r="K21" s="51">
        <f t="shared" si="2"/>
        <v>41993975.009999998</v>
      </c>
    </row>
    <row r="22" spans="1:11" ht="49.5" customHeight="1">
      <c r="A22" s="6" t="s">
        <v>4</v>
      </c>
      <c r="B22" s="57" t="s">
        <v>15</v>
      </c>
      <c r="C22" s="41">
        <v>28706851.23</v>
      </c>
      <c r="D22" s="41"/>
      <c r="E22" s="41">
        <v>28706851.23</v>
      </c>
      <c r="F22" s="98">
        <v>29593339.449999999</v>
      </c>
      <c r="G22" s="51"/>
      <c r="H22" s="98">
        <v>29593339.449999999</v>
      </c>
      <c r="I22" s="51">
        <v>38993975.009999998</v>
      </c>
      <c r="J22" s="51"/>
      <c r="K22" s="51">
        <v>38993975.009999998</v>
      </c>
    </row>
    <row r="23" spans="1:11" ht="25.5" customHeight="1">
      <c r="A23" s="6" t="s">
        <v>158</v>
      </c>
      <c r="B23" s="57" t="s">
        <v>159</v>
      </c>
      <c r="C23" s="41">
        <v>1000000</v>
      </c>
      <c r="D23" s="41"/>
      <c r="E23" s="41">
        <v>1000000</v>
      </c>
      <c r="F23" s="98">
        <v>2000000</v>
      </c>
      <c r="G23" s="51"/>
      <c r="H23" s="98">
        <v>2000000</v>
      </c>
      <c r="I23" s="51">
        <v>3000000</v>
      </c>
      <c r="J23" s="51"/>
      <c r="K23" s="51">
        <v>3000000</v>
      </c>
    </row>
    <row r="24" spans="1:11" ht="13.5" customHeight="1">
      <c r="A24" s="5"/>
      <c r="B24" s="57"/>
      <c r="C24" s="76"/>
      <c r="D24" s="76"/>
      <c r="E24" s="76"/>
      <c r="F24" s="97"/>
      <c r="G24" s="87"/>
      <c r="H24" s="97"/>
      <c r="I24" s="87"/>
      <c r="J24" s="87"/>
      <c r="K24" s="87"/>
    </row>
    <row r="25" spans="1:11" ht="22.5" customHeight="1">
      <c r="A25" s="6" t="s">
        <v>1</v>
      </c>
      <c r="B25" s="57" t="s">
        <v>16</v>
      </c>
      <c r="C25" s="41">
        <f>SUM(C26:C28)</f>
        <v>18236000</v>
      </c>
      <c r="D25" s="41"/>
      <c r="E25" s="41">
        <f>SUM(E26:E28)</f>
        <v>18236000</v>
      </c>
      <c r="F25" s="98">
        <f t="shared" ref="F25:K25" si="4">SUM(F26:F28)</f>
        <v>18502195</v>
      </c>
      <c r="G25" s="51"/>
      <c r="H25" s="98">
        <f t="shared" ref="H25:I25" si="5">SUM(H26:H28)</f>
        <v>18502195</v>
      </c>
      <c r="I25" s="51">
        <f t="shared" si="5"/>
        <v>19754571</v>
      </c>
      <c r="J25" s="51"/>
      <c r="K25" s="51">
        <f t="shared" si="4"/>
        <v>19754571</v>
      </c>
    </row>
    <row r="26" spans="1:11" ht="40.5" customHeight="1">
      <c r="A26" s="6" t="s">
        <v>85</v>
      </c>
      <c r="B26" s="57" t="s">
        <v>86</v>
      </c>
      <c r="C26" s="41">
        <v>13275000</v>
      </c>
      <c r="D26" s="41"/>
      <c r="E26" s="41">
        <v>13275000</v>
      </c>
      <c r="F26" s="98">
        <v>14929800</v>
      </c>
      <c r="G26" s="51"/>
      <c r="H26" s="98">
        <v>14929800</v>
      </c>
      <c r="I26" s="51">
        <v>15944850</v>
      </c>
      <c r="J26" s="51"/>
      <c r="K26" s="51">
        <v>15944850</v>
      </c>
    </row>
    <row r="27" spans="1:11" ht="24" customHeight="1">
      <c r="A27" s="6" t="s">
        <v>42</v>
      </c>
      <c r="B27" s="57" t="s">
        <v>43</v>
      </c>
      <c r="C27" s="41">
        <v>32000</v>
      </c>
      <c r="D27" s="41"/>
      <c r="E27" s="41">
        <v>32000</v>
      </c>
      <c r="F27" s="98">
        <v>33395</v>
      </c>
      <c r="G27" s="51"/>
      <c r="H27" s="98">
        <v>33395</v>
      </c>
      <c r="I27" s="51">
        <v>34721</v>
      </c>
      <c r="J27" s="51"/>
      <c r="K27" s="51">
        <v>34721</v>
      </c>
    </row>
    <row r="28" spans="1:11" ht="44.25" customHeight="1">
      <c r="A28" s="6" t="s">
        <v>44</v>
      </c>
      <c r="B28" s="57" t="s">
        <v>107</v>
      </c>
      <c r="C28" s="41">
        <v>4929000</v>
      </c>
      <c r="D28" s="41"/>
      <c r="E28" s="41">
        <v>4929000</v>
      </c>
      <c r="F28" s="98">
        <v>3539000</v>
      </c>
      <c r="G28" s="51"/>
      <c r="H28" s="98">
        <v>3539000</v>
      </c>
      <c r="I28" s="51">
        <v>3775000</v>
      </c>
      <c r="J28" s="51"/>
      <c r="K28" s="51">
        <v>3775000</v>
      </c>
    </row>
    <row r="29" spans="1:11" ht="12" customHeight="1">
      <c r="A29" s="5"/>
      <c r="B29" s="57"/>
      <c r="C29" s="41"/>
      <c r="D29" s="41"/>
      <c r="E29" s="41"/>
      <c r="F29" s="98"/>
      <c r="G29" s="51"/>
      <c r="H29" s="98"/>
      <c r="I29" s="51"/>
      <c r="J29" s="51"/>
      <c r="K29" s="51"/>
    </row>
    <row r="30" spans="1:11" ht="23.25" customHeight="1">
      <c r="A30" s="4" t="s">
        <v>104</v>
      </c>
      <c r="B30" s="57" t="s">
        <v>105</v>
      </c>
      <c r="C30" s="41">
        <f>C31+C32+C33</f>
        <v>27508257</v>
      </c>
      <c r="D30" s="41"/>
      <c r="E30" s="41">
        <f>E31+E32+E33</f>
        <v>27508257</v>
      </c>
      <c r="F30" s="98">
        <f t="shared" ref="F30:K30" si="6">F31+F32+F33</f>
        <v>31208774</v>
      </c>
      <c r="G30" s="51"/>
      <c r="H30" s="98">
        <f t="shared" ref="H30:I30" si="7">H31+H32+H33</f>
        <v>31208774</v>
      </c>
      <c r="I30" s="51">
        <f t="shared" si="7"/>
        <v>31233883</v>
      </c>
      <c r="J30" s="51"/>
      <c r="K30" s="51">
        <f t="shared" si="6"/>
        <v>31233883</v>
      </c>
    </row>
    <row r="31" spans="1:11" ht="72" customHeight="1">
      <c r="A31" s="6" t="s">
        <v>118</v>
      </c>
      <c r="B31" s="58" t="s">
        <v>119</v>
      </c>
      <c r="C31" s="41">
        <v>5123000</v>
      </c>
      <c r="D31" s="41"/>
      <c r="E31" s="41">
        <v>5123000</v>
      </c>
      <c r="F31" s="98">
        <v>5169000</v>
      </c>
      <c r="G31" s="51"/>
      <c r="H31" s="98">
        <v>5169000</v>
      </c>
      <c r="I31" s="51">
        <v>5216000</v>
      </c>
      <c r="J31" s="51"/>
      <c r="K31" s="51">
        <v>5216000</v>
      </c>
    </row>
    <row r="32" spans="1:11" ht="27.75" customHeight="1">
      <c r="A32" s="6" t="s">
        <v>101</v>
      </c>
      <c r="B32" s="57" t="s">
        <v>106</v>
      </c>
      <c r="C32" s="41">
        <v>18236257</v>
      </c>
      <c r="D32" s="41"/>
      <c r="E32" s="41">
        <v>18236257</v>
      </c>
      <c r="F32" s="98">
        <v>21890774</v>
      </c>
      <c r="G32" s="51"/>
      <c r="H32" s="98">
        <v>21890774</v>
      </c>
      <c r="I32" s="51">
        <v>21868883</v>
      </c>
      <c r="J32" s="51"/>
      <c r="K32" s="51">
        <v>21868883</v>
      </c>
    </row>
    <row r="33" spans="1:11" ht="27.75" customHeight="1">
      <c r="A33" s="6" t="s">
        <v>110</v>
      </c>
      <c r="B33" s="59" t="s">
        <v>111</v>
      </c>
      <c r="C33" s="41">
        <v>4149000</v>
      </c>
      <c r="D33" s="41"/>
      <c r="E33" s="41">
        <v>4149000</v>
      </c>
      <c r="F33" s="98">
        <v>4149000</v>
      </c>
      <c r="G33" s="51"/>
      <c r="H33" s="98">
        <v>4149000</v>
      </c>
      <c r="I33" s="51">
        <v>4149000</v>
      </c>
      <c r="J33" s="51"/>
      <c r="K33" s="51">
        <v>4149000</v>
      </c>
    </row>
    <row r="34" spans="1:11" ht="9" customHeight="1">
      <c r="A34" s="5"/>
      <c r="B34" s="60"/>
      <c r="C34" s="76"/>
      <c r="D34" s="76"/>
      <c r="E34" s="76"/>
      <c r="F34" s="97"/>
      <c r="G34" s="87"/>
      <c r="H34" s="97"/>
      <c r="I34" s="87"/>
      <c r="J34" s="87"/>
      <c r="K34" s="87"/>
    </row>
    <row r="35" spans="1:11" ht="24.75" customHeight="1">
      <c r="A35" s="6" t="s">
        <v>28</v>
      </c>
      <c r="B35" s="57" t="s">
        <v>17</v>
      </c>
      <c r="C35" s="41">
        <f>C36+C37+C38</f>
        <v>5502000</v>
      </c>
      <c r="D35" s="41"/>
      <c r="E35" s="41">
        <f>E36+E37+E38</f>
        <v>5502000</v>
      </c>
      <c r="F35" s="98">
        <f t="shared" ref="F35:K35" si="8">F36+F37+F38</f>
        <v>5505000</v>
      </c>
      <c r="G35" s="51"/>
      <c r="H35" s="98">
        <f t="shared" ref="H35:I35" si="9">H36+H37+H38</f>
        <v>5505000</v>
      </c>
      <c r="I35" s="51">
        <f t="shared" si="9"/>
        <v>5508000</v>
      </c>
      <c r="J35" s="51"/>
      <c r="K35" s="51">
        <f t="shared" si="8"/>
        <v>5508000</v>
      </c>
    </row>
    <row r="36" spans="1:11" ht="51.75" customHeight="1">
      <c r="A36" s="6" t="s">
        <v>45</v>
      </c>
      <c r="B36" s="61" t="s">
        <v>46</v>
      </c>
      <c r="C36" s="41">
        <v>4950000</v>
      </c>
      <c r="D36" s="41"/>
      <c r="E36" s="41">
        <v>4950000</v>
      </c>
      <c r="F36" s="98">
        <v>4950000</v>
      </c>
      <c r="G36" s="51"/>
      <c r="H36" s="98">
        <v>4950000</v>
      </c>
      <c r="I36" s="51">
        <v>4950000</v>
      </c>
      <c r="J36" s="51"/>
      <c r="K36" s="51">
        <v>4950000</v>
      </c>
    </row>
    <row r="37" spans="1:11" ht="115.5" customHeight="1">
      <c r="A37" s="127" t="s">
        <v>114</v>
      </c>
      <c r="B37" s="119" t="s">
        <v>115</v>
      </c>
      <c r="C37" s="41">
        <v>82000</v>
      </c>
      <c r="D37" s="41"/>
      <c r="E37" s="41">
        <v>82000</v>
      </c>
      <c r="F37" s="98">
        <v>85000</v>
      </c>
      <c r="G37" s="51"/>
      <c r="H37" s="98">
        <v>85000</v>
      </c>
      <c r="I37" s="51">
        <v>88000</v>
      </c>
      <c r="J37" s="51"/>
      <c r="K37" s="51">
        <v>88000</v>
      </c>
    </row>
    <row r="38" spans="1:11" ht="60.75" customHeight="1">
      <c r="A38" s="6" t="s">
        <v>7</v>
      </c>
      <c r="B38" s="60" t="s">
        <v>18</v>
      </c>
      <c r="C38" s="41">
        <v>470000</v>
      </c>
      <c r="D38" s="41"/>
      <c r="E38" s="41">
        <v>470000</v>
      </c>
      <c r="F38" s="98">
        <v>470000</v>
      </c>
      <c r="G38" s="51"/>
      <c r="H38" s="98">
        <v>470000</v>
      </c>
      <c r="I38" s="51">
        <v>470000</v>
      </c>
      <c r="J38" s="51"/>
      <c r="K38" s="51">
        <v>470000</v>
      </c>
    </row>
    <row r="39" spans="1:11" ht="12" customHeight="1">
      <c r="A39" s="5"/>
      <c r="B39" s="57"/>
      <c r="C39" s="76"/>
      <c r="D39" s="76"/>
      <c r="E39" s="76"/>
      <c r="F39" s="97"/>
      <c r="G39" s="87"/>
      <c r="H39" s="97"/>
      <c r="I39" s="87"/>
      <c r="J39" s="87"/>
      <c r="K39" s="87"/>
    </row>
    <row r="40" spans="1:11" ht="54.75" customHeight="1">
      <c r="A40" s="4" t="s">
        <v>47</v>
      </c>
      <c r="B40" s="57" t="s">
        <v>48</v>
      </c>
      <c r="C40" s="41">
        <f>C41+C42+C43</f>
        <v>13887000</v>
      </c>
      <c r="D40" s="41"/>
      <c r="E40" s="41">
        <f>E41+E42+E43</f>
        <v>13887000</v>
      </c>
      <c r="F40" s="98">
        <f>F41+F42+F43</f>
        <v>13887000</v>
      </c>
      <c r="G40" s="51"/>
      <c r="H40" s="98">
        <f>H41+H42+H43</f>
        <v>13887000</v>
      </c>
      <c r="I40" s="51">
        <f>I41+I42+I43</f>
        <v>13887000</v>
      </c>
      <c r="J40" s="51"/>
      <c r="K40" s="51">
        <f>K41+K42+K43</f>
        <v>13887000</v>
      </c>
    </row>
    <row r="41" spans="1:11" ht="133.5" customHeight="1">
      <c r="A41" s="6" t="s">
        <v>49</v>
      </c>
      <c r="B41" s="57" t="s">
        <v>50</v>
      </c>
      <c r="C41" s="41">
        <v>5887000</v>
      </c>
      <c r="D41" s="41"/>
      <c r="E41" s="41">
        <v>5887000</v>
      </c>
      <c r="F41" s="98">
        <v>5887000</v>
      </c>
      <c r="G41" s="51"/>
      <c r="H41" s="98">
        <v>5887000</v>
      </c>
      <c r="I41" s="51">
        <v>5887000</v>
      </c>
      <c r="J41" s="51"/>
      <c r="K41" s="51">
        <v>5887000</v>
      </c>
    </row>
    <row r="42" spans="1:11" ht="31.5" hidden="1" customHeight="1">
      <c r="A42" s="6" t="s">
        <v>51</v>
      </c>
      <c r="B42" s="57" t="s">
        <v>52</v>
      </c>
      <c r="C42" s="41">
        <v>0</v>
      </c>
      <c r="D42" s="41"/>
      <c r="E42" s="41">
        <v>0</v>
      </c>
      <c r="F42" s="98">
        <v>0</v>
      </c>
      <c r="G42" s="51"/>
      <c r="H42" s="98">
        <v>0</v>
      </c>
      <c r="I42" s="51">
        <v>0</v>
      </c>
      <c r="J42" s="51"/>
      <c r="K42" s="51">
        <v>0</v>
      </c>
    </row>
    <row r="43" spans="1:11" ht="120" customHeight="1">
      <c r="A43" s="6" t="s">
        <v>53</v>
      </c>
      <c r="B43" s="57" t="s">
        <v>54</v>
      </c>
      <c r="C43" s="41">
        <v>8000000</v>
      </c>
      <c r="D43" s="41"/>
      <c r="E43" s="41">
        <v>8000000</v>
      </c>
      <c r="F43" s="98">
        <v>8000000</v>
      </c>
      <c r="G43" s="51"/>
      <c r="H43" s="98">
        <v>8000000</v>
      </c>
      <c r="I43" s="51">
        <v>8000000</v>
      </c>
      <c r="J43" s="51"/>
      <c r="K43" s="51">
        <v>8000000</v>
      </c>
    </row>
    <row r="44" spans="1:11" ht="9" customHeight="1">
      <c r="A44" s="5"/>
      <c r="B44" s="57"/>
      <c r="C44" s="76"/>
      <c r="D44" s="76"/>
      <c r="E44" s="76"/>
      <c r="F44" s="97"/>
      <c r="G44" s="87"/>
      <c r="H44" s="97"/>
      <c r="I44" s="87"/>
      <c r="J44" s="87"/>
      <c r="K44" s="87"/>
    </row>
    <row r="45" spans="1:11" ht="32.25" customHeight="1">
      <c r="A45" s="6" t="s">
        <v>9</v>
      </c>
      <c r="B45" s="57" t="s">
        <v>19</v>
      </c>
      <c r="C45" s="41">
        <f>C46</f>
        <v>1395900</v>
      </c>
      <c r="D45" s="41"/>
      <c r="E45" s="41">
        <f>E46</f>
        <v>1395900</v>
      </c>
      <c r="F45" s="98">
        <f>F46</f>
        <v>754680</v>
      </c>
      <c r="G45" s="51"/>
      <c r="H45" s="98">
        <f>H46</f>
        <v>754680</v>
      </c>
      <c r="I45" s="51">
        <f>I46</f>
        <v>720000</v>
      </c>
      <c r="J45" s="51"/>
      <c r="K45" s="51">
        <f>K46</f>
        <v>720000</v>
      </c>
    </row>
    <row r="46" spans="1:11" ht="32.25" customHeight="1">
      <c r="A46" s="6" t="s">
        <v>2</v>
      </c>
      <c r="B46" s="57" t="s">
        <v>20</v>
      </c>
      <c r="C46" s="41">
        <v>1395900</v>
      </c>
      <c r="D46" s="41"/>
      <c r="E46" s="41">
        <v>1395900</v>
      </c>
      <c r="F46" s="98">
        <v>754680</v>
      </c>
      <c r="G46" s="51"/>
      <c r="H46" s="98">
        <v>754680</v>
      </c>
      <c r="I46" s="51">
        <v>720000</v>
      </c>
      <c r="J46" s="51"/>
      <c r="K46" s="51">
        <v>720000</v>
      </c>
    </row>
    <row r="47" spans="1:11" ht="9.75" customHeight="1">
      <c r="A47" s="5"/>
      <c r="B47" s="57"/>
      <c r="C47" s="41"/>
      <c r="D47" s="41"/>
      <c r="E47" s="41"/>
      <c r="F47" s="98"/>
      <c r="G47" s="51"/>
      <c r="H47" s="98"/>
      <c r="I47" s="51"/>
      <c r="J47" s="51"/>
      <c r="K47" s="51"/>
    </row>
    <row r="48" spans="1:11" ht="45.75" customHeight="1">
      <c r="A48" s="6" t="s">
        <v>75</v>
      </c>
      <c r="B48" s="57" t="s">
        <v>76</v>
      </c>
      <c r="C48" s="41">
        <f>C49</f>
        <v>127000</v>
      </c>
      <c r="D48" s="41"/>
      <c r="E48" s="41">
        <f>E49</f>
        <v>127000</v>
      </c>
      <c r="F48" s="98">
        <f>F49</f>
        <v>127000</v>
      </c>
      <c r="G48" s="51"/>
      <c r="H48" s="98">
        <f>H49</f>
        <v>127000</v>
      </c>
      <c r="I48" s="51">
        <f>I49</f>
        <v>127000</v>
      </c>
      <c r="J48" s="51"/>
      <c r="K48" s="51">
        <f>K49</f>
        <v>127000</v>
      </c>
    </row>
    <row r="49" spans="1:11" s="20" customFormat="1" ht="58.5" customHeight="1">
      <c r="A49" s="6" t="s">
        <v>116</v>
      </c>
      <c r="B49" s="57" t="s">
        <v>117</v>
      </c>
      <c r="C49" s="41">
        <v>127000</v>
      </c>
      <c r="D49" s="41"/>
      <c r="E49" s="41">
        <v>127000</v>
      </c>
      <c r="F49" s="98">
        <v>127000</v>
      </c>
      <c r="G49" s="51"/>
      <c r="H49" s="98">
        <v>127000</v>
      </c>
      <c r="I49" s="51">
        <v>127000</v>
      </c>
      <c r="J49" s="51"/>
      <c r="K49" s="51">
        <v>127000</v>
      </c>
    </row>
    <row r="50" spans="1:11" ht="10.5" customHeight="1">
      <c r="A50" s="5"/>
      <c r="B50" s="57"/>
      <c r="C50" s="41"/>
      <c r="D50" s="41"/>
      <c r="E50" s="41"/>
      <c r="F50" s="98"/>
      <c r="G50" s="51"/>
      <c r="H50" s="98"/>
      <c r="I50" s="51"/>
      <c r="J50" s="51"/>
      <c r="K50" s="51"/>
    </row>
    <row r="51" spans="1:11" ht="45.75" customHeight="1">
      <c r="A51" s="39" t="s">
        <v>10</v>
      </c>
      <c r="B51" s="57" t="s">
        <v>21</v>
      </c>
      <c r="C51" s="41">
        <f>C52+C53</f>
        <v>1500000</v>
      </c>
      <c r="D51" s="41"/>
      <c r="E51" s="41">
        <f>E52+E53</f>
        <v>1500000</v>
      </c>
      <c r="F51" s="98">
        <f>F52+F53</f>
        <v>300000</v>
      </c>
      <c r="G51" s="51"/>
      <c r="H51" s="98">
        <f>H52+H53</f>
        <v>300000</v>
      </c>
      <c r="I51" s="51">
        <f>I52+I53</f>
        <v>300000</v>
      </c>
      <c r="J51" s="51"/>
      <c r="K51" s="51">
        <f>K52+K53</f>
        <v>300000</v>
      </c>
    </row>
    <row r="52" spans="1:11" ht="110.25" customHeight="1">
      <c r="A52" s="23" t="s">
        <v>37</v>
      </c>
      <c r="B52" s="57" t="s">
        <v>38</v>
      </c>
      <c r="C52" s="41">
        <v>1200000</v>
      </c>
      <c r="D52" s="41"/>
      <c r="E52" s="41">
        <v>1200000</v>
      </c>
      <c r="F52" s="98">
        <v>0</v>
      </c>
      <c r="G52" s="51"/>
      <c r="H52" s="98">
        <v>0</v>
      </c>
      <c r="I52" s="51">
        <v>0</v>
      </c>
      <c r="J52" s="51"/>
      <c r="K52" s="51">
        <v>0</v>
      </c>
    </row>
    <row r="53" spans="1:11" ht="57" customHeight="1">
      <c r="A53" s="23" t="s">
        <v>36</v>
      </c>
      <c r="B53" s="57" t="s">
        <v>27</v>
      </c>
      <c r="C53" s="41">
        <v>300000</v>
      </c>
      <c r="D53" s="41"/>
      <c r="E53" s="41">
        <v>300000</v>
      </c>
      <c r="F53" s="98">
        <v>300000</v>
      </c>
      <c r="G53" s="51"/>
      <c r="H53" s="98">
        <v>300000</v>
      </c>
      <c r="I53" s="51">
        <v>300000</v>
      </c>
      <c r="J53" s="51"/>
      <c r="K53" s="51">
        <v>300000</v>
      </c>
    </row>
    <row r="54" spans="1:11" ht="13.5" customHeight="1">
      <c r="A54" s="5"/>
      <c r="B54" s="57"/>
      <c r="C54" s="41"/>
      <c r="D54" s="41"/>
      <c r="E54" s="41"/>
      <c r="F54" s="98"/>
      <c r="G54" s="51"/>
      <c r="H54" s="98"/>
      <c r="I54" s="51"/>
      <c r="J54" s="51"/>
      <c r="K54" s="51"/>
    </row>
    <row r="55" spans="1:11" ht="33.75" customHeight="1">
      <c r="A55" s="6" t="s">
        <v>5</v>
      </c>
      <c r="B55" s="57" t="s">
        <v>22</v>
      </c>
      <c r="C55" s="41">
        <f>C56+C57+C58</f>
        <v>1562952</v>
      </c>
      <c r="D55" s="41"/>
      <c r="E55" s="41">
        <f>E56+E57+E58</f>
        <v>1562952</v>
      </c>
      <c r="F55" s="98">
        <f t="shared" ref="F55:K55" si="10">F56+F57+F58</f>
        <v>1562952</v>
      </c>
      <c r="G55" s="51"/>
      <c r="H55" s="98">
        <f t="shared" ref="H55:I55" si="11">H56+H57+H58</f>
        <v>1562952</v>
      </c>
      <c r="I55" s="51">
        <f t="shared" si="11"/>
        <v>1562952</v>
      </c>
      <c r="J55" s="51"/>
      <c r="K55" s="51">
        <f t="shared" si="10"/>
        <v>1562952</v>
      </c>
    </row>
    <row r="56" spans="1:11" ht="45" customHeight="1">
      <c r="A56" s="39" t="s">
        <v>59</v>
      </c>
      <c r="B56" s="57" t="s">
        <v>97</v>
      </c>
      <c r="C56" s="41">
        <v>631560</v>
      </c>
      <c r="D56" s="41"/>
      <c r="E56" s="41">
        <v>631560</v>
      </c>
      <c r="F56" s="98">
        <v>631560</v>
      </c>
      <c r="G56" s="51"/>
      <c r="H56" s="98">
        <v>631560</v>
      </c>
      <c r="I56" s="51">
        <v>631560</v>
      </c>
      <c r="J56" s="51"/>
      <c r="K56" s="51">
        <v>631560</v>
      </c>
    </row>
    <row r="57" spans="1:11" ht="58.5" hidden="1" customHeight="1">
      <c r="A57" s="39" t="s">
        <v>112</v>
      </c>
      <c r="B57" s="57" t="s">
        <v>113</v>
      </c>
      <c r="C57" s="41">
        <v>0</v>
      </c>
      <c r="D57" s="41"/>
      <c r="E57" s="41">
        <v>0</v>
      </c>
      <c r="F57" s="98">
        <v>0</v>
      </c>
      <c r="G57" s="51"/>
      <c r="H57" s="98">
        <v>0</v>
      </c>
      <c r="I57" s="51">
        <v>0</v>
      </c>
      <c r="J57" s="51"/>
      <c r="K57" s="51">
        <v>0</v>
      </c>
    </row>
    <row r="58" spans="1:11" ht="32.25" customHeight="1">
      <c r="A58" s="39" t="s">
        <v>94</v>
      </c>
      <c r="B58" s="62" t="s">
        <v>95</v>
      </c>
      <c r="C58" s="41">
        <v>931392</v>
      </c>
      <c r="D58" s="41"/>
      <c r="E58" s="41">
        <v>931392</v>
      </c>
      <c r="F58" s="98">
        <v>931392</v>
      </c>
      <c r="G58" s="51"/>
      <c r="H58" s="98">
        <v>931392</v>
      </c>
      <c r="I58" s="51">
        <v>931392</v>
      </c>
      <c r="J58" s="51"/>
      <c r="K58" s="51">
        <v>931392</v>
      </c>
    </row>
    <row r="59" spans="1:11" ht="9" customHeight="1">
      <c r="A59" s="23"/>
      <c r="B59" s="62"/>
      <c r="C59" s="41"/>
      <c r="D59" s="41"/>
      <c r="E59" s="41"/>
      <c r="F59" s="98"/>
      <c r="G59" s="51"/>
      <c r="H59" s="98"/>
      <c r="I59" s="51"/>
      <c r="J59" s="51"/>
      <c r="K59" s="51"/>
    </row>
    <row r="60" spans="1:11" ht="24" customHeight="1">
      <c r="A60" s="6" t="s">
        <v>87</v>
      </c>
      <c r="B60" s="57" t="s">
        <v>88</v>
      </c>
      <c r="C60" s="41">
        <f>C61</f>
        <v>65000</v>
      </c>
      <c r="D60" s="41"/>
      <c r="E60" s="41">
        <f>E61</f>
        <v>65000</v>
      </c>
      <c r="F60" s="98">
        <f>F61</f>
        <v>65000</v>
      </c>
      <c r="G60" s="51"/>
      <c r="H60" s="98">
        <f>H61</f>
        <v>65000</v>
      </c>
      <c r="I60" s="51">
        <f>I61</f>
        <v>65000</v>
      </c>
      <c r="J60" s="51"/>
      <c r="K60" s="51">
        <f>K61</f>
        <v>65000</v>
      </c>
    </row>
    <row r="61" spans="1:11" ht="34.5" customHeight="1">
      <c r="A61" s="6" t="s">
        <v>120</v>
      </c>
      <c r="B61" s="57" t="s">
        <v>121</v>
      </c>
      <c r="C61" s="41">
        <v>65000</v>
      </c>
      <c r="D61" s="41"/>
      <c r="E61" s="41">
        <v>65000</v>
      </c>
      <c r="F61" s="98">
        <v>65000</v>
      </c>
      <c r="G61" s="51"/>
      <c r="H61" s="98">
        <v>65000</v>
      </c>
      <c r="I61" s="51">
        <v>65000</v>
      </c>
      <c r="J61" s="51"/>
      <c r="K61" s="51">
        <v>65000</v>
      </c>
    </row>
    <row r="62" spans="1:11" ht="9.75" customHeight="1">
      <c r="A62" s="23"/>
      <c r="B62" s="62"/>
      <c r="C62" s="41"/>
      <c r="D62" s="41"/>
      <c r="E62" s="41"/>
      <c r="F62" s="98"/>
      <c r="G62" s="51"/>
      <c r="H62" s="98"/>
      <c r="I62" s="51"/>
      <c r="J62" s="51"/>
      <c r="K62" s="51"/>
    </row>
    <row r="63" spans="1:11" ht="30.75" customHeight="1">
      <c r="A63" s="11" t="s">
        <v>6</v>
      </c>
      <c r="B63" s="63" t="s">
        <v>23</v>
      </c>
      <c r="C63" s="77">
        <f t="shared" ref="C63:K63" si="12">C65+C132+C134+C137</f>
        <v>1521593483.1600001</v>
      </c>
      <c r="D63" s="77">
        <f t="shared" si="12"/>
        <v>21909934.359999999</v>
      </c>
      <c r="E63" s="77">
        <f t="shared" si="12"/>
        <v>1543503417.52</v>
      </c>
      <c r="F63" s="99">
        <f t="shared" si="12"/>
        <v>1588226204.3499999</v>
      </c>
      <c r="G63" s="99">
        <f t="shared" si="12"/>
        <v>164492041.80000001</v>
      </c>
      <c r="H63" s="99">
        <f t="shared" si="12"/>
        <v>1752718246.1500001</v>
      </c>
      <c r="I63" s="88">
        <f t="shared" si="12"/>
        <v>1599594076.48</v>
      </c>
      <c r="J63" s="88">
        <f t="shared" si="12"/>
        <v>110389914.98</v>
      </c>
      <c r="K63" s="88">
        <f t="shared" si="12"/>
        <v>1709983991.4599998</v>
      </c>
    </row>
    <row r="64" spans="1:11" ht="11.45" customHeight="1">
      <c r="A64" s="8"/>
      <c r="B64" s="64"/>
      <c r="C64" s="78"/>
      <c r="D64" s="78"/>
      <c r="E64" s="78"/>
      <c r="F64" s="100"/>
      <c r="G64" s="89"/>
      <c r="H64" s="100"/>
      <c r="I64" s="89"/>
      <c r="J64" s="89"/>
      <c r="K64" s="89"/>
    </row>
    <row r="65" spans="1:12" ht="51.75" customHeight="1">
      <c r="A65" s="40" t="s">
        <v>31</v>
      </c>
      <c r="B65" s="64" t="s">
        <v>29</v>
      </c>
      <c r="C65" s="79">
        <f t="shared" ref="C65:K65" si="13">C66+C70+C102+C123</f>
        <v>1521593483.1600001</v>
      </c>
      <c r="D65" s="79">
        <f t="shared" si="13"/>
        <v>21909934.390000001</v>
      </c>
      <c r="E65" s="79">
        <f t="shared" si="13"/>
        <v>1543503417.55</v>
      </c>
      <c r="F65" s="101">
        <f t="shared" si="13"/>
        <v>1588226204.3499999</v>
      </c>
      <c r="G65" s="101">
        <f t="shared" si="13"/>
        <v>164492041.80000001</v>
      </c>
      <c r="H65" s="101">
        <f t="shared" si="13"/>
        <v>1752718246.1500001</v>
      </c>
      <c r="I65" s="90">
        <f t="shared" si="13"/>
        <v>1599594076.48</v>
      </c>
      <c r="J65" s="90">
        <f t="shared" si="13"/>
        <v>110389914.98</v>
      </c>
      <c r="K65" s="90">
        <f t="shared" si="13"/>
        <v>1709983991.4599998</v>
      </c>
    </row>
    <row r="66" spans="1:12" ht="36" customHeight="1">
      <c r="A66" s="38" t="s">
        <v>34</v>
      </c>
      <c r="B66" s="64" t="s">
        <v>40</v>
      </c>
      <c r="C66" s="79">
        <f t="shared" ref="C66:E66" si="14">SUM(C67:C68)</f>
        <v>652072371.88999999</v>
      </c>
      <c r="D66" s="79">
        <f t="shared" si="14"/>
        <v>0</v>
      </c>
      <c r="E66" s="79">
        <f t="shared" si="14"/>
        <v>652072371.88999999</v>
      </c>
      <c r="F66" s="101">
        <f t="shared" ref="F66:H66" si="15">SUM(F67:F68)</f>
        <v>692860523.92000008</v>
      </c>
      <c r="G66" s="101">
        <f t="shared" si="15"/>
        <v>0</v>
      </c>
      <c r="H66" s="101">
        <f t="shared" si="15"/>
        <v>692860523.92000008</v>
      </c>
      <c r="I66" s="90">
        <f t="shared" ref="I66:K66" si="16">SUM(I67:I68)</f>
        <v>690607370</v>
      </c>
      <c r="J66" s="90">
        <f t="shared" si="16"/>
        <v>0</v>
      </c>
      <c r="K66" s="90">
        <f t="shared" si="16"/>
        <v>690607370</v>
      </c>
    </row>
    <row r="67" spans="1:12" s="27" customFormat="1" ht="59.25" customHeight="1">
      <c r="A67" s="10" t="s">
        <v>122</v>
      </c>
      <c r="B67" s="65" t="s">
        <v>123</v>
      </c>
      <c r="C67" s="37">
        <v>142625132.88999999</v>
      </c>
      <c r="D67" s="37"/>
      <c r="E67" s="37">
        <v>142625132.88999999</v>
      </c>
      <c r="F67" s="102">
        <v>120193304.06</v>
      </c>
      <c r="G67" s="91"/>
      <c r="H67" s="102">
        <v>120193304.06</v>
      </c>
      <c r="I67" s="91">
        <v>121844728.75</v>
      </c>
      <c r="J67" s="91"/>
      <c r="K67" s="91">
        <v>121844728.75</v>
      </c>
    </row>
    <row r="68" spans="1:12" s="7" customFormat="1" ht="57.75" customHeight="1">
      <c r="A68" s="42" t="s">
        <v>124</v>
      </c>
      <c r="B68" s="65" t="s">
        <v>125</v>
      </c>
      <c r="C68" s="37">
        <v>509447239</v>
      </c>
      <c r="D68" s="37"/>
      <c r="E68" s="37">
        <v>509447239</v>
      </c>
      <c r="F68" s="102">
        <v>572667219.86000001</v>
      </c>
      <c r="G68" s="91"/>
      <c r="H68" s="102">
        <v>572667219.86000001</v>
      </c>
      <c r="I68" s="91">
        <v>568762641.25</v>
      </c>
      <c r="J68" s="91"/>
      <c r="K68" s="91">
        <v>568762641.25</v>
      </c>
    </row>
    <row r="69" spans="1:12" s="7" customFormat="1" ht="12" customHeight="1">
      <c r="A69" s="21"/>
      <c r="B69" s="65"/>
      <c r="C69" s="78"/>
      <c r="D69" s="78"/>
      <c r="E69" s="78"/>
      <c r="F69" s="100"/>
      <c r="G69" s="89"/>
      <c r="H69" s="100"/>
      <c r="I69" s="89"/>
      <c r="J69" s="89"/>
      <c r="K69" s="89"/>
    </row>
    <row r="70" spans="1:12" s="7" customFormat="1" ht="51" customHeight="1">
      <c r="A70" s="12" t="s">
        <v>33</v>
      </c>
      <c r="B70" s="65" t="s">
        <v>41</v>
      </c>
      <c r="C70" s="80">
        <f>C71+C72+C73+C74+C75+C76+C77+C78+C79+C80</f>
        <v>42906102.299999997</v>
      </c>
      <c r="D70" s="80">
        <f t="shared" ref="D70:F70" si="17">D71+D72+D73+D74+D75+D76+D77+D78+D79+D80</f>
        <v>7853696.8500000006</v>
      </c>
      <c r="E70" s="80">
        <f t="shared" si="17"/>
        <v>50759799.149999999</v>
      </c>
      <c r="F70" s="80">
        <f t="shared" si="17"/>
        <v>38708516.560000002</v>
      </c>
      <c r="G70" s="80">
        <f t="shared" ref="G70" si="18">G71+G72+G73+G74+G75+G76+G77+G78+G79+G80</f>
        <v>24410993.330000002</v>
      </c>
      <c r="H70" s="80">
        <f t="shared" ref="H70:I70" si="19">H71+H72+H73+H74+H75+H76+H77+H78+H79+H80</f>
        <v>63119509.890000001</v>
      </c>
      <c r="I70" s="80">
        <f t="shared" si="19"/>
        <v>10116411</v>
      </c>
      <c r="J70" s="80">
        <f t="shared" ref="J70" si="20">J71+J72+J73+J74+J75+J76+J77+J78+J79+J80</f>
        <v>-8965279.4399999995</v>
      </c>
      <c r="K70" s="103">
        <f t="shared" ref="K70" si="21">K71+K72+K73+K74+K75+K76+K77+K78+K79+K80</f>
        <v>1151131.56</v>
      </c>
    </row>
    <row r="71" spans="1:12" s="7" customFormat="1" ht="103.5" customHeight="1">
      <c r="A71" s="18" t="s">
        <v>186</v>
      </c>
      <c r="B71" s="120" t="s">
        <v>185</v>
      </c>
      <c r="C71" s="80">
        <v>11255725.27</v>
      </c>
      <c r="D71" s="80">
        <v>-11255725.27</v>
      </c>
      <c r="E71" s="80">
        <f>C71+D71</f>
        <v>0</v>
      </c>
      <c r="F71" s="80">
        <v>10210756.75</v>
      </c>
      <c r="G71" s="80">
        <v>-10210756.75</v>
      </c>
      <c r="H71" s="80">
        <f>F71+G71</f>
        <v>0</v>
      </c>
      <c r="I71" s="80">
        <v>10116411</v>
      </c>
      <c r="J71" s="80">
        <v>-10116411</v>
      </c>
      <c r="K71" s="103">
        <f>I71+J71</f>
        <v>0</v>
      </c>
    </row>
    <row r="72" spans="1:12" s="7" customFormat="1" ht="48" customHeight="1">
      <c r="A72" s="128" t="s">
        <v>178</v>
      </c>
      <c r="B72" s="120" t="s">
        <v>177</v>
      </c>
      <c r="C72" s="80">
        <v>0</v>
      </c>
      <c r="D72" s="80">
        <v>13254489.800000001</v>
      </c>
      <c r="E72" s="80">
        <f>C72+D72</f>
        <v>13254489.800000001</v>
      </c>
      <c r="F72" s="80">
        <v>0</v>
      </c>
      <c r="G72" s="103">
        <v>33662653.060000002</v>
      </c>
      <c r="H72" s="80">
        <f>F72+G72</f>
        <v>33662653.060000002</v>
      </c>
      <c r="I72" s="80">
        <v>0</v>
      </c>
      <c r="J72" s="80">
        <v>0</v>
      </c>
      <c r="K72" s="103">
        <v>0</v>
      </c>
      <c r="L72" s="126"/>
    </row>
    <row r="73" spans="1:12" s="27" customFormat="1" ht="86.25" customHeight="1">
      <c r="A73" s="121" t="s">
        <v>173</v>
      </c>
      <c r="B73" s="120" t="s">
        <v>179</v>
      </c>
      <c r="C73" s="37">
        <v>0</v>
      </c>
      <c r="D73" s="37">
        <v>1250000</v>
      </c>
      <c r="E73" s="37">
        <f>C73+D73</f>
        <v>1250000</v>
      </c>
      <c r="F73" s="102">
        <v>0</v>
      </c>
      <c r="G73" s="91">
        <v>0</v>
      </c>
      <c r="H73" s="102">
        <v>0</v>
      </c>
      <c r="I73" s="91">
        <v>0</v>
      </c>
      <c r="J73" s="91">
        <v>0</v>
      </c>
      <c r="K73" s="91">
        <v>0</v>
      </c>
    </row>
    <row r="74" spans="1:12" s="27" customFormat="1" ht="58.5" hidden="1" customHeight="1">
      <c r="A74" s="15" t="s">
        <v>175</v>
      </c>
      <c r="B74" s="64" t="s">
        <v>65</v>
      </c>
      <c r="C74" s="81">
        <v>0</v>
      </c>
      <c r="D74" s="81"/>
      <c r="E74" s="81">
        <v>0</v>
      </c>
      <c r="F74" s="104">
        <v>0</v>
      </c>
      <c r="G74" s="92"/>
      <c r="H74" s="104">
        <v>0</v>
      </c>
      <c r="I74" s="92">
        <v>0</v>
      </c>
      <c r="J74" s="92"/>
      <c r="K74" s="92">
        <v>0</v>
      </c>
    </row>
    <row r="75" spans="1:12" s="14" customFormat="1" ht="87.75" hidden="1" customHeight="1">
      <c r="A75" s="15" t="s">
        <v>99</v>
      </c>
      <c r="B75" s="64" t="s">
        <v>98</v>
      </c>
      <c r="C75" s="37">
        <v>0</v>
      </c>
      <c r="D75" s="37"/>
      <c r="E75" s="37">
        <v>0</v>
      </c>
      <c r="F75" s="104">
        <v>0</v>
      </c>
      <c r="G75" s="92"/>
      <c r="H75" s="104">
        <v>0</v>
      </c>
      <c r="I75" s="92">
        <v>0</v>
      </c>
      <c r="J75" s="92"/>
      <c r="K75" s="92">
        <v>0</v>
      </c>
    </row>
    <row r="76" spans="1:12" s="14" customFormat="1" ht="92.25" customHeight="1">
      <c r="A76" s="13" t="s">
        <v>161</v>
      </c>
      <c r="B76" s="64" t="s">
        <v>162</v>
      </c>
      <c r="C76" s="81">
        <v>223513.62</v>
      </c>
      <c r="D76" s="81">
        <v>3651.94</v>
      </c>
      <c r="E76" s="81">
        <f>C76+D76</f>
        <v>227165.56</v>
      </c>
      <c r="F76" s="104">
        <v>226713.3</v>
      </c>
      <c r="G76" s="92">
        <v>3395.55</v>
      </c>
      <c r="H76" s="104">
        <f>F76+G76</f>
        <v>230108.84999999998</v>
      </c>
      <c r="I76" s="92">
        <v>0</v>
      </c>
      <c r="J76" s="92">
        <v>233527.43</v>
      </c>
      <c r="K76" s="92">
        <f>I76+J76</f>
        <v>233527.43</v>
      </c>
    </row>
    <row r="77" spans="1:12" s="14" customFormat="1" ht="63" customHeight="1">
      <c r="A77" s="13" t="s">
        <v>188</v>
      </c>
      <c r="B77" s="64" t="s">
        <v>189</v>
      </c>
      <c r="C77" s="81">
        <v>0</v>
      </c>
      <c r="D77" s="81">
        <v>994608.25</v>
      </c>
      <c r="E77" s="81">
        <f>C77+D77</f>
        <v>994608.25</v>
      </c>
      <c r="F77" s="104">
        <v>0</v>
      </c>
      <c r="G77" s="92">
        <v>955701.48</v>
      </c>
      <c r="H77" s="104">
        <f>F77+G77</f>
        <v>955701.48</v>
      </c>
      <c r="I77" s="92">
        <v>0</v>
      </c>
      <c r="J77" s="92">
        <v>917604.13</v>
      </c>
      <c r="K77" s="92">
        <f>I77+J77</f>
        <v>917604.13</v>
      </c>
    </row>
    <row r="78" spans="1:12" s="14" customFormat="1" ht="92.25" hidden="1" customHeight="1">
      <c r="A78" s="13" t="s">
        <v>63</v>
      </c>
      <c r="B78" s="64" t="s">
        <v>64</v>
      </c>
      <c r="C78" s="81">
        <v>0</v>
      </c>
      <c r="D78" s="81"/>
      <c r="E78" s="81">
        <v>0</v>
      </c>
      <c r="F78" s="104">
        <v>0</v>
      </c>
      <c r="G78" s="92"/>
      <c r="H78" s="104">
        <v>0</v>
      </c>
      <c r="I78" s="92">
        <v>0</v>
      </c>
      <c r="J78" s="92"/>
      <c r="K78" s="92">
        <v>0</v>
      </c>
    </row>
    <row r="79" spans="1:12" s="14" customFormat="1" ht="50.25" customHeight="1">
      <c r="A79" s="10" t="s">
        <v>164</v>
      </c>
      <c r="B79" s="65" t="s">
        <v>163</v>
      </c>
      <c r="C79" s="81">
        <v>28271020.41</v>
      </c>
      <c r="D79" s="81">
        <v>3606672.13</v>
      </c>
      <c r="E79" s="81">
        <f>C79+D79</f>
        <v>31877692.539999999</v>
      </c>
      <c r="F79" s="104">
        <v>28271046.510000002</v>
      </c>
      <c r="G79" s="92">
        <v>-0.01</v>
      </c>
      <c r="H79" s="104">
        <f>F79+G79</f>
        <v>28271046.5</v>
      </c>
      <c r="I79" s="92">
        <v>0</v>
      </c>
      <c r="J79" s="92"/>
      <c r="K79" s="92">
        <v>0</v>
      </c>
    </row>
    <row r="80" spans="1:12" s="14" customFormat="1" ht="43.5" customHeight="1">
      <c r="A80" s="12" t="s">
        <v>126</v>
      </c>
      <c r="B80" s="65" t="s">
        <v>127</v>
      </c>
      <c r="C80" s="80">
        <f>SUM(C81:C101)</f>
        <v>3155843</v>
      </c>
      <c r="D80" s="80"/>
      <c r="E80" s="80">
        <f>SUM(E81:E101)</f>
        <v>3155843</v>
      </c>
      <c r="F80" s="103">
        <f>SUM(F81:F101)</f>
        <v>0</v>
      </c>
      <c r="G80" s="52"/>
      <c r="H80" s="103">
        <f>SUM(H81:H101)</f>
        <v>0</v>
      </c>
      <c r="I80" s="52">
        <f>SUM(I81:I101)</f>
        <v>0</v>
      </c>
      <c r="J80" s="52"/>
      <c r="K80" s="52">
        <f>SUM(K81:K101)</f>
        <v>0</v>
      </c>
    </row>
    <row r="81" spans="1:11" s="27" customFormat="1" ht="56.25" customHeight="1">
      <c r="A81" s="10" t="s">
        <v>128</v>
      </c>
      <c r="B81" s="66"/>
      <c r="C81" s="37">
        <v>153543</v>
      </c>
      <c r="D81" s="37"/>
      <c r="E81" s="37">
        <v>153543</v>
      </c>
      <c r="F81" s="102">
        <v>0</v>
      </c>
      <c r="G81" s="91"/>
      <c r="H81" s="102">
        <v>0</v>
      </c>
      <c r="I81" s="91">
        <v>0</v>
      </c>
      <c r="J81" s="91"/>
      <c r="K81" s="91">
        <v>0</v>
      </c>
    </row>
    <row r="82" spans="1:11" s="27" customFormat="1" ht="57.75" hidden="1" customHeight="1">
      <c r="A82" s="10" t="s">
        <v>129</v>
      </c>
      <c r="B82" s="66"/>
      <c r="C82" s="37">
        <v>0</v>
      </c>
      <c r="D82" s="37"/>
      <c r="E82" s="37">
        <v>0</v>
      </c>
      <c r="F82" s="102">
        <v>0</v>
      </c>
      <c r="G82" s="91"/>
      <c r="H82" s="102">
        <v>0</v>
      </c>
      <c r="I82" s="91">
        <v>0</v>
      </c>
      <c r="J82" s="91"/>
      <c r="K82" s="91">
        <v>0</v>
      </c>
    </row>
    <row r="83" spans="1:11" s="27" customFormat="1" ht="54" hidden="1" customHeight="1">
      <c r="A83" s="24" t="s">
        <v>103</v>
      </c>
      <c r="B83" s="66"/>
      <c r="C83" s="37">
        <v>0</v>
      </c>
      <c r="D83" s="37"/>
      <c r="E83" s="37">
        <v>0</v>
      </c>
      <c r="F83" s="102">
        <v>0</v>
      </c>
      <c r="G83" s="91"/>
      <c r="H83" s="102">
        <v>0</v>
      </c>
      <c r="I83" s="91">
        <v>0</v>
      </c>
      <c r="J83" s="91"/>
      <c r="K83" s="91">
        <v>0</v>
      </c>
    </row>
    <row r="84" spans="1:11" s="27" customFormat="1" ht="42" hidden="1" customHeight="1">
      <c r="A84" s="18" t="s">
        <v>102</v>
      </c>
      <c r="B84" s="66"/>
      <c r="C84" s="37">
        <v>0</v>
      </c>
      <c r="D84" s="37"/>
      <c r="E84" s="37">
        <v>0</v>
      </c>
      <c r="F84" s="102">
        <v>0</v>
      </c>
      <c r="G84" s="91"/>
      <c r="H84" s="102">
        <v>0</v>
      </c>
      <c r="I84" s="91">
        <v>0</v>
      </c>
      <c r="J84" s="91"/>
      <c r="K84" s="91">
        <v>0</v>
      </c>
    </row>
    <row r="85" spans="1:11" s="27" customFormat="1" ht="54" hidden="1" customHeight="1">
      <c r="A85" s="33" t="s">
        <v>66</v>
      </c>
      <c r="B85" s="66"/>
      <c r="C85" s="37">
        <v>0</v>
      </c>
      <c r="D85" s="37"/>
      <c r="E85" s="37">
        <v>0</v>
      </c>
      <c r="F85" s="102">
        <v>0</v>
      </c>
      <c r="G85" s="91"/>
      <c r="H85" s="102">
        <v>0</v>
      </c>
      <c r="I85" s="91">
        <v>0</v>
      </c>
      <c r="J85" s="91"/>
      <c r="K85" s="91">
        <v>0</v>
      </c>
    </row>
    <row r="86" spans="1:11" s="14" customFormat="1" ht="66.75" hidden="1" customHeight="1">
      <c r="A86" s="15" t="s">
        <v>67</v>
      </c>
      <c r="B86" s="66"/>
      <c r="C86" s="37">
        <v>0</v>
      </c>
      <c r="D86" s="37"/>
      <c r="E86" s="37">
        <v>0</v>
      </c>
      <c r="F86" s="102">
        <v>0</v>
      </c>
      <c r="G86" s="91"/>
      <c r="H86" s="102">
        <v>0</v>
      </c>
      <c r="I86" s="91">
        <v>0</v>
      </c>
      <c r="J86" s="91"/>
      <c r="K86" s="91">
        <v>0</v>
      </c>
    </row>
    <row r="87" spans="1:11" s="14" customFormat="1" ht="27" hidden="1" customHeight="1">
      <c r="A87" s="16" t="s">
        <v>68</v>
      </c>
      <c r="B87" s="66"/>
      <c r="C87" s="37">
        <v>0</v>
      </c>
      <c r="D87" s="37"/>
      <c r="E87" s="37">
        <v>0</v>
      </c>
      <c r="F87" s="102">
        <v>0</v>
      </c>
      <c r="G87" s="91"/>
      <c r="H87" s="102">
        <v>0</v>
      </c>
      <c r="I87" s="91">
        <v>0</v>
      </c>
      <c r="J87" s="91"/>
      <c r="K87" s="91">
        <v>0</v>
      </c>
    </row>
    <row r="88" spans="1:11" s="14" customFormat="1" ht="39.75" hidden="1" customHeight="1">
      <c r="A88" s="15" t="s">
        <v>69</v>
      </c>
      <c r="B88" s="66"/>
      <c r="C88" s="37">
        <v>0</v>
      </c>
      <c r="D88" s="37"/>
      <c r="E88" s="37">
        <v>0</v>
      </c>
      <c r="F88" s="102">
        <v>0</v>
      </c>
      <c r="G88" s="91"/>
      <c r="H88" s="102">
        <v>0</v>
      </c>
      <c r="I88" s="91">
        <v>0</v>
      </c>
      <c r="J88" s="91"/>
      <c r="K88" s="91">
        <v>0</v>
      </c>
    </row>
    <row r="89" spans="1:11" s="14" customFormat="1" ht="53.25" hidden="1" customHeight="1">
      <c r="A89" s="17" t="s">
        <v>70</v>
      </c>
      <c r="B89" s="66"/>
      <c r="C89" s="37">
        <v>0</v>
      </c>
      <c r="D89" s="37"/>
      <c r="E89" s="37">
        <v>0</v>
      </c>
      <c r="F89" s="102">
        <v>0</v>
      </c>
      <c r="G89" s="91"/>
      <c r="H89" s="102">
        <v>0</v>
      </c>
      <c r="I89" s="91">
        <v>0</v>
      </c>
      <c r="J89" s="91"/>
      <c r="K89" s="91">
        <v>0</v>
      </c>
    </row>
    <row r="90" spans="1:11" s="14" customFormat="1" ht="57" hidden="1" customHeight="1">
      <c r="A90" s="18" t="s">
        <v>71</v>
      </c>
      <c r="B90" s="66"/>
      <c r="C90" s="37">
        <v>0</v>
      </c>
      <c r="D90" s="37"/>
      <c r="E90" s="37">
        <v>0</v>
      </c>
      <c r="F90" s="102">
        <v>0</v>
      </c>
      <c r="G90" s="91"/>
      <c r="H90" s="102">
        <v>0</v>
      </c>
      <c r="I90" s="91">
        <v>0</v>
      </c>
      <c r="J90" s="91"/>
      <c r="K90" s="91">
        <v>0</v>
      </c>
    </row>
    <row r="91" spans="1:11" s="14" customFormat="1" ht="54.75" hidden="1" customHeight="1">
      <c r="A91" s="15" t="s">
        <v>91</v>
      </c>
      <c r="B91" s="66"/>
      <c r="C91" s="37">
        <v>0</v>
      </c>
      <c r="D91" s="37"/>
      <c r="E91" s="37">
        <v>0</v>
      </c>
      <c r="F91" s="102">
        <v>0</v>
      </c>
      <c r="G91" s="91"/>
      <c r="H91" s="102">
        <v>0</v>
      </c>
      <c r="I91" s="91">
        <v>0</v>
      </c>
      <c r="J91" s="91"/>
      <c r="K91" s="91">
        <v>0</v>
      </c>
    </row>
    <row r="92" spans="1:11" s="14" customFormat="1" ht="95.25" hidden="1" customHeight="1">
      <c r="A92" s="18" t="s">
        <v>72</v>
      </c>
      <c r="B92" s="66"/>
      <c r="C92" s="37">
        <v>0</v>
      </c>
      <c r="D92" s="37"/>
      <c r="E92" s="37">
        <v>0</v>
      </c>
      <c r="F92" s="102">
        <v>0</v>
      </c>
      <c r="G92" s="91"/>
      <c r="H92" s="102">
        <v>0</v>
      </c>
      <c r="I92" s="91">
        <v>0</v>
      </c>
      <c r="J92" s="91"/>
      <c r="K92" s="91">
        <v>0</v>
      </c>
    </row>
    <row r="93" spans="1:11" s="14" customFormat="1" ht="93" hidden="1" customHeight="1">
      <c r="A93" s="18" t="s">
        <v>73</v>
      </c>
      <c r="B93" s="66"/>
      <c r="C93" s="37">
        <v>0</v>
      </c>
      <c r="D93" s="37"/>
      <c r="E93" s="37">
        <v>0</v>
      </c>
      <c r="F93" s="102">
        <v>0</v>
      </c>
      <c r="G93" s="91"/>
      <c r="H93" s="102">
        <v>0</v>
      </c>
      <c r="I93" s="91">
        <v>0</v>
      </c>
      <c r="J93" s="91"/>
      <c r="K93" s="91">
        <v>0</v>
      </c>
    </row>
    <row r="94" spans="1:11" s="14" customFormat="1" ht="56.25" hidden="1" customHeight="1">
      <c r="A94" s="18" t="s">
        <v>74</v>
      </c>
      <c r="B94" s="66"/>
      <c r="C94" s="37">
        <v>0</v>
      </c>
      <c r="D94" s="37"/>
      <c r="E94" s="37">
        <v>0</v>
      </c>
      <c r="F94" s="102">
        <v>0</v>
      </c>
      <c r="G94" s="91"/>
      <c r="H94" s="102">
        <v>0</v>
      </c>
      <c r="I94" s="91">
        <v>0</v>
      </c>
      <c r="J94" s="91"/>
      <c r="K94" s="91">
        <v>0</v>
      </c>
    </row>
    <row r="95" spans="1:11" s="14" customFormat="1" ht="104.25" hidden="1" customHeight="1">
      <c r="A95" s="18" t="s">
        <v>77</v>
      </c>
      <c r="B95" s="66"/>
      <c r="C95" s="37">
        <v>0</v>
      </c>
      <c r="D95" s="37"/>
      <c r="E95" s="37">
        <v>0</v>
      </c>
      <c r="F95" s="102">
        <v>0</v>
      </c>
      <c r="G95" s="91"/>
      <c r="H95" s="102">
        <v>0</v>
      </c>
      <c r="I95" s="91">
        <v>0</v>
      </c>
      <c r="J95" s="91"/>
      <c r="K95" s="91">
        <v>0</v>
      </c>
    </row>
    <row r="96" spans="1:11" s="14" customFormat="1" ht="51.75" hidden="1" customHeight="1">
      <c r="A96" s="19" t="s">
        <v>78</v>
      </c>
      <c r="B96" s="66"/>
      <c r="C96" s="37">
        <v>0</v>
      </c>
      <c r="D96" s="37"/>
      <c r="E96" s="37">
        <v>0</v>
      </c>
      <c r="F96" s="102">
        <v>0</v>
      </c>
      <c r="G96" s="91"/>
      <c r="H96" s="102">
        <v>0</v>
      </c>
      <c r="I96" s="91">
        <v>0</v>
      </c>
      <c r="J96" s="91"/>
      <c r="K96" s="91">
        <v>0</v>
      </c>
    </row>
    <row r="97" spans="1:11" s="14" customFormat="1" ht="90" hidden="1" customHeight="1">
      <c r="A97" s="18" t="s">
        <v>79</v>
      </c>
      <c r="B97" s="66"/>
      <c r="C97" s="37">
        <v>0</v>
      </c>
      <c r="D97" s="37"/>
      <c r="E97" s="37">
        <v>0</v>
      </c>
      <c r="F97" s="102">
        <v>0</v>
      </c>
      <c r="G97" s="91"/>
      <c r="H97" s="102">
        <v>0</v>
      </c>
      <c r="I97" s="91">
        <v>0</v>
      </c>
      <c r="J97" s="91"/>
      <c r="K97" s="91">
        <v>0</v>
      </c>
    </row>
    <row r="98" spans="1:11" s="14" customFormat="1" ht="27.75" hidden="1" customHeight="1">
      <c r="A98" s="19" t="s">
        <v>80</v>
      </c>
      <c r="B98" s="66"/>
      <c r="C98" s="37">
        <v>0</v>
      </c>
      <c r="D98" s="37"/>
      <c r="E98" s="37">
        <v>0</v>
      </c>
      <c r="F98" s="102">
        <v>0</v>
      </c>
      <c r="G98" s="91"/>
      <c r="H98" s="102">
        <v>0</v>
      </c>
      <c r="I98" s="91">
        <v>0</v>
      </c>
      <c r="J98" s="91"/>
      <c r="K98" s="91">
        <v>0</v>
      </c>
    </row>
    <row r="99" spans="1:11" s="14" customFormat="1" ht="66" hidden="1" customHeight="1">
      <c r="A99" s="18" t="s">
        <v>81</v>
      </c>
      <c r="B99" s="66"/>
      <c r="C99" s="37">
        <v>0</v>
      </c>
      <c r="D99" s="37"/>
      <c r="E99" s="37">
        <v>0</v>
      </c>
      <c r="F99" s="102">
        <v>0</v>
      </c>
      <c r="G99" s="91"/>
      <c r="H99" s="102">
        <v>0</v>
      </c>
      <c r="I99" s="91">
        <v>0</v>
      </c>
      <c r="J99" s="91"/>
      <c r="K99" s="91">
        <v>0</v>
      </c>
    </row>
    <row r="100" spans="1:11" s="14" customFormat="1" ht="56.25" hidden="1" customHeight="1">
      <c r="A100" s="32" t="s">
        <v>92</v>
      </c>
      <c r="B100" s="66"/>
      <c r="C100" s="37">
        <v>0</v>
      </c>
      <c r="D100" s="37"/>
      <c r="E100" s="37">
        <v>0</v>
      </c>
      <c r="F100" s="102">
        <v>0</v>
      </c>
      <c r="G100" s="91"/>
      <c r="H100" s="102">
        <v>0</v>
      </c>
      <c r="I100" s="91">
        <v>0</v>
      </c>
      <c r="J100" s="91"/>
      <c r="K100" s="91">
        <v>0</v>
      </c>
    </row>
    <row r="101" spans="1:11" s="14" customFormat="1" ht="54" customHeight="1">
      <c r="A101" s="10" t="s">
        <v>109</v>
      </c>
      <c r="B101" s="66"/>
      <c r="C101" s="37">
        <v>3002300</v>
      </c>
      <c r="D101" s="37"/>
      <c r="E101" s="37">
        <v>3002300</v>
      </c>
      <c r="F101" s="102">
        <v>0</v>
      </c>
      <c r="G101" s="91"/>
      <c r="H101" s="102">
        <v>0</v>
      </c>
      <c r="I101" s="91">
        <v>0</v>
      </c>
      <c r="J101" s="91"/>
      <c r="K101" s="91">
        <v>0</v>
      </c>
    </row>
    <row r="102" spans="1:11" s="14" customFormat="1" ht="50.25" customHeight="1">
      <c r="A102" s="12" t="s">
        <v>35</v>
      </c>
      <c r="B102" s="65" t="s">
        <v>39</v>
      </c>
      <c r="C102" s="80">
        <f>C103+C112+C113+C114+C115+C116+C117+C118+C119</f>
        <v>826596358.83000004</v>
      </c>
      <c r="D102" s="80">
        <f t="shared" ref="D102:E102" si="22">D103+D112+D113+D114+D115+D116+D117+D118+D119</f>
        <v>1759495.44</v>
      </c>
      <c r="E102" s="80">
        <f t="shared" si="22"/>
        <v>828355854.26999998</v>
      </c>
      <c r="F102" s="103">
        <f t="shared" ref="F102:H102" si="23">F103+F112+F113+F114+F115+F116+F117+F118+F119</f>
        <v>856657163.87</v>
      </c>
      <c r="G102" s="103">
        <f t="shared" si="23"/>
        <v>3615431.62</v>
      </c>
      <c r="H102" s="103">
        <f t="shared" si="23"/>
        <v>860272595.49000001</v>
      </c>
      <c r="I102" s="52">
        <f t="shared" ref="I102:K102" si="24">I103+I112+I113+I114+I115+I116+I117+I118+I119</f>
        <v>898870295.48000002</v>
      </c>
      <c r="J102" s="52">
        <f t="shared" si="24"/>
        <v>3616623.31</v>
      </c>
      <c r="K102" s="52">
        <f t="shared" si="24"/>
        <v>902486918.78999996</v>
      </c>
    </row>
    <row r="103" spans="1:11" s="7" customFormat="1" ht="57.75" customHeight="1">
      <c r="A103" s="10" t="s">
        <v>130</v>
      </c>
      <c r="B103" s="65" t="s">
        <v>131</v>
      </c>
      <c r="C103" s="80">
        <f>SUM(C104:C111)</f>
        <v>51008313.209999993</v>
      </c>
      <c r="D103" s="80">
        <f t="shared" ref="D103:E103" si="25">SUM(D104:D111)</f>
        <v>-2425259.4700000002</v>
      </c>
      <c r="E103" s="80">
        <f t="shared" si="25"/>
        <v>48583053.739999995</v>
      </c>
      <c r="F103" s="103">
        <f t="shared" ref="F103:H103" si="26">SUM(F104:F111)</f>
        <v>66419682.440000005</v>
      </c>
      <c r="G103" s="103">
        <f t="shared" si="26"/>
        <v>0</v>
      </c>
      <c r="H103" s="103">
        <f t="shared" si="26"/>
        <v>66419682.440000005</v>
      </c>
      <c r="I103" s="52">
        <f t="shared" ref="I103:K103" si="27">SUM(I104:I111)</f>
        <v>69038813.480000004</v>
      </c>
      <c r="J103" s="52">
        <f t="shared" si="27"/>
        <v>0</v>
      </c>
      <c r="K103" s="52">
        <f t="shared" si="27"/>
        <v>69038813.480000004</v>
      </c>
    </row>
    <row r="104" spans="1:11" s="7" customFormat="1" ht="58.5" customHeight="1">
      <c r="A104" s="36" t="s">
        <v>132</v>
      </c>
      <c r="B104" s="65"/>
      <c r="C104" s="37">
        <v>575935.78</v>
      </c>
      <c r="D104" s="37"/>
      <c r="E104" s="37">
        <v>575935.78</v>
      </c>
      <c r="F104" s="102">
        <v>597173.19999999995</v>
      </c>
      <c r="G104" s="91"/>
      <c r="H104" s="102">
        <v>597173.19999999995</v>
      </c>
      <c r="I104" s="91">
        <v>619262.24</v>
      </c>
      <c r="J104" s="91"/>
      <c r="K104" s="91">
        <v>619262.24</v>
      </c>
    </row>
    <row r="105" spans="1:11" s="27" customFormat="1" ht="113.25" customHeight="1">
      <c r="A105" s="10" t="s">
        <v>133</v>
      </c>
      <c r="B105" s="65"/>
      <c r="C105" s="37">
        <v>21000</v>
      </c>
      <c r="D105" s="37"/>
      <c r="E105" s="37">
        <v>21000</v>
      </c>
      <c r="F105" s="102">
        <v>21000</v>
      </c>
      <c r="G105" s="91"/>
      <c r="H105" s="102">
        <v>21000</v>
      </c>
      <c r="I105" s="91">
        <v>21000</v>
      </c>
      <c r="J105" s="91"/>
      <c r="K105" s="91">
        <v>21000</v>
      </c>
    </row>
    <row r="106" spans="1:11" s="27" customFormat="1" ht="62.25" customHeight="1">
      <c r="A106" s="10" t="s">
        <v>134</v>
      </c>
      <c r="B106" s="65"/>
      <c r="C106" s="37">
        <v>35000</v>
      </c>
      <c r="D106" s="37"/>
      <c r="E106" s="37">
        <v>35000</v>
      </c>
      <c r="F106" s="102">
        <v>35000</v>
      </c>
      <c r="G106" s="91"/>
      <c r="H106" s="102">
        <v>35000</v>
      </c>
      <c r="I106" s="91">
        <v>35000</v>
      </c>
      <c r="J106" s="91"/>
      <c r="K106" s="91">
        <v>35000</v>
      </c>
    </row>
    <row r="107" spans="1:11" s="27" customFormat="1" ht="111" customHeight="1">
      <c r="A107" s="10" t="s">
        <v>135</v>
      </c>
      <c r="B107" s="65"/>
      <c r="C107" s="37">
        <v>2835172.7</v>
      </c>
      <c r="D107" s="37"/>
      <c r="E107" s="37">
        <v>2835172.7</v>
      </c>
      <c r="F107" s="102">
        <v>2948579.61</v>
      </c>
      <c r="G107" s="91"/>
      <c r="H107" s="102">
        <v>2948579.61</v>
      </c>
      <c r="I107" s="91">
        <v>3066504.6</v>
      </c>
      <c r="J107" s="91"/>
      <c r="K107" s="91">
        <v>3066504.6</v>
      </c>
    </row>
    <row r="108" spans="1:11" s="27" customFormat="1" ht="153" customHeight="1">
      <c r="A108" s="10" t="s">
        <v>136</v>
      </c>
      <c r="B108" s="66"/>
      <c r="C108" s="37">
        <v>42471771.539999999</v>
      </c>
      <c r="D108" s="37">
        <v>-2425259.4700000002</v>
      </c>
      <c r="E108" s="37">
        <f>C108+D108</f>
        <v>40046512.07</v>
      </c>
      <c r="F108" s="102">
        <v>57560118.990000002</v>
      </c>
      <c r="G108" s="91"/>
      <c r="H108" s="102">
        <v>57560118.990000002</v>
      </c>
      <c r="I108" s="91">
        <v>59862523.75</v>
      </c>
      <c r="J108" s="91"/>
      <c r="K108" s="91">
        <v>59862523.75</v>
      </c>
    </row>
    <row r="109" spans="1:11" s="27" customFormat="1" ht="71.25" customHeight="1">
      <c r="A109" s="10" t="s">
        <v>84</v>
      </c>
      <c r="B109" s="67"/>
      <c r="C109" s="37">
        <v>461947</v>
      </c>
      <c r="D109" s="37"/>
      <c r="E109" s="37">
        <v>461947</v>
      </c>
      <c r="F109" s="102">
        <v>480425</v>
      </c>
      <c r="G109" s="91"/>
      <c r="H109" s="102">
        <v>480425</v>
      </c>
      <c r="I109" s="91">
        <v>480425</v>
      </c>
      <c r="J109" s="91"/>
      <c r="K109" s="91">
        <v>480425</v>
      </c>
    </row>
    <row r="110" spans="1:11" s="27" customFormat="1" ht="66" hidden="1" customHeight="1">
      <c r="A110" s="24" t="s">
        <v>93</v>
      </c>
      <c r="B110" s="68"/>
      <c r="C110" s="37">
        <v>0</v>
      </c>
      <c r="D110" s="37"/>
      <c r="E110" s="37">
        <v>0</v>
      </c>
      <c r="F110" s="102">
        <v>0</v>
      </c>
      <c r="G110" s="91"/>
      <c r="H110" s="102">
        <v>0</v>
      </c>
      <c r="I110" s="91">
        <v>0</v>
      </c>
      <c r="J110" s="91"/>
      <c r="K110" s="91">
        <v>0</v>
      </c>
    </row>
    <row r="111" spans="1:11" s="27" customFormat="1" ht="155.25" hidden="1" customHeight="1">
      <c r="A111" s="36" t="s">
        <v>160</v>
      </c>
      <c r="B111" s="68"/>
      <c r="C111" s="37">
        <v>4607486.1900000004</v>
      </c>
      <c r="D111" s="37"/>
      <c r="E111" s="37">
        <v>4607486.1900000004</v>
      </c>
      <c r="F111" s="102">
        <v>4777385.6399999997</v>
      </c>
      <c r="G111" s="91"/>
      <c r="H111" s="102">
        <v>4777385.6399999997</v>
      </c>
      <c r="I111" s="91">
        <v>4954097.8899999997</v>
      </c>
      <c r="J111" s="91"/>
      <c r="K111" s="91">
        <v>4954097.8899999997</v>
      </c>
    </row>
    <row r="112" spans="1:11" s="27" customFormat="1" ht="117" customHeight="1">
      <c r="A112" s="122" t="s">
        <v>137</v>
      </c>
      <c r="B112" s="123" t="s">
        <v>138</v>
      </c>
      <c r="C112" s="37">
        <v>7266132.1799999997</v>
      </c>
      <c r="D112" s="37">
        <v>-202286.79</v>
      </c>
      <c r="E112" s="37">
        <f>C112+D112</f>
        <v>7063845.3899999997</v>
      </c>
      <c r="F112" s="102">
        <v>9747443.8499999996</v>
      </c>
      <c r="G112" s="91"/>
      <c r="H112" s="102">
        <v>9747443.8499999996</v>
      </c>
      <c r="I112" s="91">
        <v>9747443.8499999996</v>
      </c>
      <c r="J112" s="91"/>
      <c r="K112" s="91">
        <v>9747443.8499999996</v>
      </c>
    </row>
    <row r="113" spans="1:11" s="27" customFormat="1" ht="112.5" hidden="1" customHeight="1">
      <c r="A113" s="10" t="s">
        <v>139</v>
      </c>
      <c r="B113" s="65" t="s">
        <v>140</v>
      </c>
      <c r="C113" s="37">
        <v>0</v>
      </c>
      <c r="D113" s="37"/>
      <c r="E113" s="37">
        <v>0</v>
      </c>
      <c r="F113" s="102">
        <v>0</v>
      </c>
      <c r="G113" s="91"/>
      <c r="H113" s="102">
        <v>0</v>
      </c>
      <c r="I113" s="91">
        <v>0</v>
      </c>
      <c r="J113" s="91"/>
      <c r="K113" s="91">
        <v>0</v>
      </c>
    </row>
    <row r="114" spans="1:11" s="7" customFormat="1" ht="83.25" customHeight="1">
      <c r="A114" s="10" t="s">
        <v>141</v>
      </c>
      <c r="B114" s="65" t="s">
        <v>142</v>
      </c>
      <c r="C114" s="37">
        <v>2557823.4</v>
      </c>
      <c r="D114" s="37">
        <v>34806</v>
      </c>
      <c r="E114" s="37">
        <f>C114+D114</f>
        <v>2592629.4</v>
      </c>
      <c r="F114" s="102">
        <v>2814127.19</v>
      </c>
      <c r="G114" s="91">
        <v>25661.38</v>
      </c>
      <c r="H114" s="102">
        <f>F114+G114</f>
        <v>2839788.57</v>
      </c>
      <c r="I114" s="91">
        <v>2920169.48</v>
      </c>
      <c r="J114" s="91">
        <v>26853.07</v>
      </c>
      <c r="K114" s="91">
        <f>I114+J114</f>
        <v>2947022.55</v>
      </c>
    </row>
    <row r="115" spans="1:11" s="27" customFormat="1" ht="87" customHeight="1">
      <c r="A115" s="10" t="s">
        <v>143</v>
      </c>
      <c r="B115" s="69" t="s">
        <v>144</v>
      </c>
      <c r="C115" s="37">
        <v>4288.3100000000004</v>
      </c>
      <c r="D115" s="37"/>
      <c r="E115" s="37">
        <v>4288.3100000000004</v>
      </c>
      <c r="F115" s="102">
        <v>156622.31</v>
      </c>
      <c r="G115" s="91"/>
      <c r="H115" s="102">
        <v>156622.31</v>
      </c>
      <c r="I115" s="91">
        <v>4246.42</v>
      </c>
      <c r="J115" s="91"/>
      <c r="K115" s="91">
        <v>4246.42</v>
      </c>
    </row>
    <row r="116" spans="1:11" s="27" customFormat="1" ht="97.5" customHeight="1">
      <c r="A116" s="10" t="s">
        <v>165</v>
      </c>
      <c r="B116" s="69" t="s">
        <v>166</v>
      </c>
      <c r="C116" s="80">
        <v>4039507.08</v>
      </c>
      <c r="D116" s="80">
        <v>-30296.3</v>
      </c>
      <c r="E116" s="80">
        <f>C116+D116</f>
        <v>4009210.7800000003</v>
      </c>
      <c r="F116" s="103">
        <v>4832268.84</v>
      </c>
      <c r="G116" s="52">
        <v>-792761.76</v>
      </c>
      <c r="H116" s="103">
        <f>F116+G116</f>
        <v>4039507.08</v>
      </c>
      <c r="I116" s="52">
        <v>4832268.84</v>
      </c>
      <c r="J116" s="52">
        <v>-792761.76</v>
      </c>
      <c r="K116" s="52">
        <f>I116+J116</f>
        <v>4039507.08</v>
      </c>
    </row>
    <row r="117" spans="1:11" s="27" customFormat="1" ht="177" customHeight="1">
      <c r="A117" s="10" t="s">
        <v>145</v>
      </c>
      <c r="B117" s="69" t="s">
        <v>146</v>
      </c>
      <c r="C117" s="37">
        <v>57144780</v>
      </c>
      <c r="D117" s="37">
        <v>2663892</v>
      </c>
      <c r="E117" s="37">
        <f>C117+D117</f>
        <v>59808672</v>
      </c>
      <c r="F117" s="102">
        <v>57144780</v>
      </c>
      <c r="G117" s="91">
        <v>2663892</v>
      </c>
      <c r="H117" s="102">
        <f>F117+G117</f>
        <v>59808672</v>
      </c>
      <c r="I117" s="91">
        <v>57144780</v>
      </c>
      <c r="J117" s="91">
        <v>2663892</v>
      </c>
      <c r="K117" s="91">
        <f>I117+J117</f>
        <v>59808672</v>
      </c>
    </row>
    <row r="118" spans="1:11" s="7" customFormat="1" ht="35.25" customHeight="1">
      <c r="A118" s="12" t="s">
        <v>147</v>
      </c>
      <c r="B118" s="70" t="s">
        <v>148</v>
      </c>
      <c r="C118" s="37">
        <v>3560614.65</v>
      </c>
      <c r="D118" s="37"/>
      <c r="E118" s="37">
        <v>3560614.65</v>
      </c>
      <c r="F118" s="102">
        <v>3688039.24</v>
      </c>
      <c r="G118" s="91"/>
      <c r="H118" s="102">
        <v>3688039.24</v>
      </c>
      <c r="I118" s="91">
        <v>3820573.41</v>
      </c>
      <c r="J118" s="91"/>
      <c r="K118" s="91">
        <v>3820573.41</v>
      </c>
    </row>
    <row r="119" spans="1:11" s="27" customFormat="1" ht="33" customHeight="1">
      <c r="A119" s="12" t="s">
        <v>149</v>
      </c>
      <c r="B119" s="69" t="s">
        <v>150</v>
      </c>
      <c r="C119" s="80">
        <f>C120+C121+C122</f>
        <v>701014900</v>
      </c>
      <c r="D119" s="80">
        <f t="shared" ref="D119:E119" si="28">D120+D121+D122</f>
        <v>1718640</v>
      </c>
      <c r="E119" s="80">
        <f t="shared" si="28"/>
        <v>702733540</v>
      </c>
      <c r="F119" s="80">
        <f t="shared" ref="F119" si="29">F120+F121+F122</f>
        <v>711854200</v>
      </c>
      <c r="G119" s="80">
        <f t="shared" ref="G119" si="30">G120+G121+G122</f>
        <v>1718640</v>
      </c>
      <c r="H119" s="80">
        <f t="shared" ref="H119" si="31">H120+H121+H122</f>
        <v>713572840</v>
      </c>
      <c r="I119" s="80">
        <f t="shared" ref="I119" si="32">I120+I121+I122</f>
        <v>751362000</v>
      </c>
      <c r="J119" s="80">
        <f t="shared" ref="J119" si="33">J120+J121+J122</f>
        <v>1718640</v>
      </c>
      <c r="K119" s="103">
        <f t="shared" ref="K119" si="34">K120+K121+K122</f>
        <v>753080640</v>
      </c>
    </row>
    <row r="120" spans="1:11" s="7" customFormat="1" ht="45" customHeight="1">
      <c r="A120" s="10" t="s">
        <v>151</v>
      </c>
      <c r="B120" s="69"/>
      <c r="C120" s="37">
        <v>701014900</v>
      </c>
      <c r="D120" s="37"/>
      <c r="E120" s="37">
        <v>701014900</v>
      </c>
      <c r="F120" s="102">
        <v>711854200</v>
      </c>
      <c r="G120" s="91"/>
      <c r="H120" s="102">
        <v>711854200</v>
      </c>
      <c r="I120" s="91">
        <v>751362000</v>
      </c>
      <c r="J120" s="91"/>
      <c r="K120" s="91">
        <v>751362000</v>
      </c>
    </row>
    <row r="121" spans="1:11" s="27" customFormat="1" ht="42" hidden="1" customHeight="1">
      <c r="A121" s="24" t="s">
        <v>152</v>
      </c>
      <c r="B121" s="69"/>
      <c r="C121" s="37">
        <v>0</v>
      </c>
      <c r="D121" s="37"/>
      <c r="E121" s="37">
        <v>0</v>
      </c>
      <c r="F121" s="102">
        <v>0</v>
      </c>
      <c r="G121" s="91"/>
      <c r="H121" s="102">
        <v>0</v>
      </c>
      <c r="I121" s="91">
        <v>0</v>
      </c>
      <c r="J121" s="91"/>
      <c r="K121" s="91">
        <v>0</v>
      </c>
    </row>
    <row r="122" spans="1:11" s="14" customFormat="1" ht="135.75" customHeight="1">
      <c r="A122" s="17" t="s">
        <v>176</v>
      </c>
      <c r="B122" s="69"/>
      <c r="C122" s="37">
        <v>0</v>
      </c>
      <c r="D122" s="37">
        <v>1718640</v>
      </c>
      <c r="E122" s="37">
        <f>C122+D122</f>
        <v>1718640</v>
      </c>
      <c r="F122" s="102">
        <v>0</v>
      </c>
      <c r="G122" s="91">
        <v>1718640</v>
      </c>
      <c r="H122" s="102">
        <f>F122+G122</f>
        <v>1718640</v>
      </c>
      <c r="I122" s="91">
        <v>0</v>
      </c>
      <c r="J122" s="91">
        <v>1718640</v>
      </c>
      <c r="K122" s="91">
        <f>I122+J122</f>
        <v>1718640</v>
      </c>
    </row>
    <row r="123" spans="1:11" s="14" customFormat="1" ht="32.25" customHeight="1">
      <c r="A123" s="12" t="s">
        <v>26</v>
      </c>
      <c r="B123" s="66" t="s">
        <v>89</v>
      </c>
      <c r="C123" s="80">
        <f>C124</f>
        <v>18650.14</v>
      </c>
      <c r="D123" s="80">
        <f t="shared" ref="D123:E123" si="35">D124</f>
        <v>12296742.1</v>
      </c>
      <c r="E123" s="80">
        <f t="shared" si="35"/>
        <v>12315392.24</v>
      </c>
      <c r="F123" s="80">
        <f>F124</f>
        <v>0</v>
      </c>
      <c r="G123" s="80">
        <f t="shared" ref="G123" si="36">G124</f>
        <v>136465616.84999999</v>
      </c>
      <c r="H123" s="80">
        <f t="shared" ref="H123" si="37">H124</f>
        <v>136465616.84999999</v>
      </c>
      <c r="I123" s="80">
        <f>I124</f>
        <v>0</v>
      </c>
      <c r="J123" s="80">
        <f t="shared" ref="J123" si="38">J124</f>
        <v>115738571.11</v>
      </c>
      <c r="K123" s="103">
        <f t="shared" ref="K123" si="39">K124</f>
        <v>115738571.11</v>
      </c>
    </row>
    <row r="124" spans="1:11" s="7" customFormat="1" ht="44.25" customHeight="1">
      <c r="A124" s="21" t="s">
        <v>153</v>
      </c>
      <c r="B124" s="66" t="s">
        <v>154</v>
      </c>
      <c r="C124" s="80">
        <f>C125+C126+C127+C128+C129+C130+C131</f>
        <v>18650.14</v>
      </c>
      <c r="D124" s="80">
        <f t="shared" ref="D124:K124" si="40">D125+D126+D127+D128+D129+D130+D131</f>
        <v>12296742.1</v>
      </c>
      <c r="E124" s="80">
        <f t="shared" si="40"/>
        <v>12315392.24</v>
      </c>
      <c r="F124" s="80">
        <f t="shared" si="40"/>
        <v>0</v>
      </c>
      <c r="G124" s="80">
        <f t="shared" si="40"/>
        <v>136465616.84999999</v>
      </c>
      <c r="H124" s="80">
        <f t="shared" si="40"/>
        <v>136465616.84999999</v>
      </c>
      <c r="I124" s="80">
        <f t="shared" si="40"/>
        <v>0</v>
      </c>
      <c r="J124" s="80">
        <f t="shared" si="40"/>
        <v>115738571.11</v>
      </c>
      <c r="K124" s="103">
        <f t="shared" si="40"/>
        <v>115738571.11</v>
      </c>
    </row>
    <row r="125" spans="1:11" s="7" customFormat="1" ht="45.75" hidden="1" customHeight="1">
      <c r="A125" s="10" t="s">
        <v>55</v>
      </c>
      <c r="B125" s="66"/>
      <c r="C125" s="37">
        <v>0</v>
      </c>
      <c r="D125" s="37"/>
      <c r="E125" s="37">
        <v>0</v>
      </c>
      <c r="F125" s="102">
        <v>0</v>
      </c>
      <c r="G125" s="91"/>
      <c r="H125" s="102">
        <v>0</v>
      </c>
      <c r="I125" s="91">
        <v>0</v>
      </c>
      <c r="J125" s="91"/>
      <c r="K125" s="91">
        <v>0</v>
      </c>
    </row>
    <row r="126" spans="1:11" s="7" customFormat="1" ht="51" hidden="1">
      <c r="A126" s="10" t="s">
        <v>155</v>
      </c>
      <c r="B126" s="65"/>
      <c r="C126" s="37">
        <v>0</v>
      </c>
      <c r="D126" s="37"/>
      <c r="E126" s="37">
        <v>0</v>
      </c>
      <c r="F126" s="102">
        <v>0</v>
      </c>
      <c r="G126" s="91"/>
      <c r="H126" s="102">
        <v>0</v>
      </c>
      <c r="I126" s="91">
        <v>0</v>
      </c>
      <c r="J126" s="91"/>
      <c r="K126" s="91">
        <v>0</v>
      </c>
    </row>
    <row r="127" spans="1:11" s="27" customFormat="1" ht="161.25" customHeight="1">
      <c r="A127" s="24" t="s">
        <v>156</v>
      </c>
      <c r="B127" s="65"/>
      <c r="C127" s="37">
        <v>18650.14</v>
      </c>
      <c r="D127" s="37"/>
      <c r="E127" s="37">
        <v>18650.14</v>
      </c>
      <c r="F127" s="102">
        <v>0</v>
      </c>
      <c r="G127" s="91"/>
      <c r="H127" s="102">
        <v>0</v>
      </c>
      <c r="I127" s="91">
        <v>0</v>
      </c>
      <c r="J127" s="91"/>
      <c r="K127" s="91">
        <v>0</v>
      </c>
    </row>
    <row r="128" spans="1:11" s="14" customFormat="1" ht="99.75" customHeight="1">
      <c r="A128" s="124" t="s">
        <v>172</v>
      </c>
      <c r="B128" s="65"/>
      <c r="C128" s="37">
        <v>0</v>
      </c>
      <c r="D128" s="37"/>
      <c r="E128" s="37">
        <v>0</v>
      </c>
      <c r="F128" s="102">
        <v>0</v>
      </c>
      <c r="G128" s="91">
        <v>72544252.879999995</v>
      </c>
      <c r="H128" s="102">
        <f>F128+G128</f>
        <v>72544252.879999995</v>
      </c>
      <c r="I128" s="91">
        <v>0</v>
      </c>
      <c r="J128" s="91">
        <v>105974823.53</v>
      </c>
      <c r="K128" s="91">
        <f>I128+J128</f>
        <v>105974823.53</v>
      </c>
    </row>
    <row r="129" spans="1:11" s="14" customFormat="1" ht="121.5" customHeight="1">
      <c r="A129" s="32" t="s">
        <v>174</v>
      </c>
      <c r="B129" s="64"/>
      <c r="C129" s="37">
        <v>0</v>
      </c>
      <c r="D129" s="37">
        <f>11255725.27-126470.61</f>
        <v>11129254.66</v>
      </c>
      <c r="E129" s="37">
        <f>C129+D129</f>
        <v>11129254.66</v>
      </c>
      <c r="F129" s="102">
        <v>0</v>
      </c>
      <c r="G129" s="91">
        <f>-119392.8+10210756.75</f>
        <v>10091363.949999999</v>
      </c>
      <c r="H129" s="102">
        <f>F129+G129</f>
        <v>10091363.949999999</v>
      </c>
      <c r="I129" s="91">
        <v>0</v>
      </c>
      <c r="J129" s="91">
        <f>10116411-352663.42</f>
        <v>9763747.5800000001</v>
      </c>
      <c r="K129" s="91">
        <f>I129+J129</f>
        <v>9763747.5800000001</v>
      </c>
    </row>
    <row r="130" spans="1:11" s="14" customFormat="1" ht="409.6" customHeight="1">
      <c r="A130" s="116" t="s">
        <v>184</v>
      </c>
      <c r="B130" s="64"/>
      <c r="C130" s="37">
        <v>0</v>
      </c>
      <c r="D130" s="37">
        <v>1167487.44</v>
      </c>
      <c r="E130" s="37">
        <f>C130+D130</f>
        <v>1167487.44</v>
      </c>
      <c r="F130" s="102">
        <v>0</v>
      </c>
      <c r="G130" s="91">
        <v>0</v>
      </c>
      <c r="H130" s="102">
        <v>0</v>
      </c>
      <c r="I130" s="91">
        <v>0</v>
      </c>
      <c r="J130" s="91">
        <v>0</v>
      </c>
      <c r="K130" s="91">
        <v>0</v>
      </c>
    </row>
    <row r="131" spans="1:11" s="14" customFormat="1" ht="127.5" customHeight="1">
      <c r="A131" s="117" t="s">
        <v>187</v>
      </c>
      <c r="B131" s="64"/>
      <c r="C131" s="37">
        <v>0</v>
      </c>
      <c r="D131" s="37">
        <v>0</v>
      </c>
      <c r="E131" s="37">
        <v>0</v>
      </c>
      <c r="F131" s="102">
        <v>0</v>
      </c>
      <c r="G131" s="91">
        <v>53830000.020000003</v>
      </c>
      <c r="H131" s="102">
        <f>F131+G131</f>
        <v>53830000.020000003</v>
      </c>
      <c r="I131" s="91">
        <v>0</v>
      </c>
      <c r="J131" s="91">
        <v>0</v>
      </c>
      <c r="K131" s="91">
        <v>0</v>
      </c>
    </row>
    <row r="132" spans="1:11" s="14" customFormat="1" ht="34.5" hidden="1" customHeight="1">
      <c r="A132" s="22" t="s">
        <v>82</v>
      </c>
      <c r="B132" s="71" t="s">
        <v>83</v>
      </c>
      <c r="C132" s="80">
        <f>C133</f>
        <v>0</v>
      </c>
      <c r="D132" s="80"/>
      <c r="E132" s="80">
        <f>E133</f>
        <v>0</v>
      </c>
      <c r="F132" s="103">
        <f>F133</f>
        <v>0</v>
      </c>
      <c r="G132" s="52"/>
      <c r="H132" s="103">
        <f>H133</f>
        <v>0</v>
      </c>
      <c r="I132" s="52">
        <f>I133</f>
        <v>0</v>
      </c>
      <c r="J132" s="52"/>
      <c r="K132" s="52">
        <f>K133</f>
        <v>0</v>
      </c>
    </row>
    <row r="133" spans="1:11" s="14" customFormat="1" ht="31.5" hidden="1" customHeight="1">
      <c r="A133" s="13" t="s">
        <v>190</v>
      </c>
      <c r="B133" s="71" t="s">
        <v>191</v>
      </c>
      <c r="C133" s="37">
        <v>0</v>
      </c>
      <c r="D133" s="37"/>
      <c r="E133" s="37">
        <v>0</v>
      </c>
      <c r="F133" s="102">
        <v>0</v>
      </c>
      <c r="G133" s="91"/>
      <c r="H133" s="102">
        <v>0</v>
      </c>
      <c r="I133" s="91">
        <v>0</v>
      </c>
      <c r="J133" s="91"/>
      <c r="K133" s="91">
        <v>0</v>
      </c>
    </row>
    <row r="134" spans="1:11" s="14" customFormat="1" ht="27.75" hidden="1" customHeight="1">
      <c r="A134" s="25" t="s">
        <v>61</v>
      </c>
      <c r="B134" s="66" t="s">
        <v>56</v>
      </c>
      <c r="C134" s="37">
        <f>C135</f>
        <v>0</v>
      </c>
      <c r="D134" s="37"/>
      <c r="E134" s="37">
        <f>E135</f>
        <v>0</v>
      </c>
      <c r="F134" s="102">
        <f>F135</f>
        <v>0</v>
      </c>
      <c r="G134" s="91"/>
      <c r="H134" s="102">
        <f>H135</f>
        <v>0</v>
      </c>
      <c r="I134" s="91">
        <f>I135</f>
        <v>0</v>
      </c>
      <c r="J134" s="91"/>
      <c r="K134" s="91">
        <f>K135</f>
        <v>0</v>
      </c>
    </row>
    <row r="135" spans="1:11" s="7" customFormat="1" ht="102" hidden="1">
      <c r="A135" s="26" t="s">
        <v>62</v>
      </c>
      <c r="B135" s="66" t="s">
        <v>60</v>
      </c>
      <c r="C135" s="37">
        <v>0</v>
      </c>
      <c r="D135" s="37"/>
      <c r="E135" s="37">
        <v>0</v>
      </c>
      <c r="F135" s="102">
        <v>0</v>
      </c>
      <c r="G135" s="91"/>
      <c r="H135" s="102">
        <v>0</v>
      </c>
      <c r="I135" s="91">
        <v>0</v>
      </c>
      <c r="J135" s="91"/>
      <c r="K135" s="91">
        <v>0</v>
      </c>
    </row>
    <row r="136" spans="1:11" s="7" customFormat="1">
      <c r="A136" s="9"/>
      <c r="B136" s="66"/>
      <c r="C136" s="82"/>
      <c r="D136" s="82"/>
      <c r="E136" s="82"/>
      <c r="F136" s="105"/>
      <c r="G136" s="93"/>
      <c r="H136" s="105"/>
      <c r="I136" s="93"/>
      <c r="J136" s="93"/>
      <c r="K136" s="93"/>
    </row>
    <row r="137" spans="1:11" s="7" customFormat="1" ht="76.5" customHeight="1">
      <c r="A137" s="109" t="s">
        <v>57</v>
      </c>
      <c r="B137" s="66" t="s">
        <v>58</v>
      </c>
      <c r="C137" s="37">
        <f>C138+C139</f>
        <v>0</v>
      </c>
      <c r="D137" s="37">
        <f t="shared" ref="D137:K137" si="41">D138+D139</f>
        <v>-0.03</v>
      </c>
      <c r="E137" s="37">
        <f t="shared" si="41"/>
        <v>-0.03</v>
      </c>
      <c r="F137" s="37">
        <f t="shared" si="41"/>
        <v>0</v>
      </c>
      <c r="G137" s="37">
        <f t="shared" si="41"/>
        <v>0</v>
      </c>
      <c r="H137" s="37">
        <f t="shared" si="41"/>
        <v>0</v>
      </c>
      <c r="I137" s="37">
        <f t="shared" si="41"/>
        <v>0</v>
      </c>
      <c r="J137" s="37">
        <f t="shared" si="41"/>
        <v>0</v>
      </c>
      <c r="K137" s="102">
        <f t="shared" si="41"/>
        <v>0</v>
      </c>
    </row>
    <row r="138" spans="1:11" s="7" customFormat="1" ht="100.5" customHeight="1">
      <c r="A138" s="115" t="s">
        <v>182</v>
      </c>
      <c r="B138" s="113" t="s">
        <v>180</v>
      </c>
      <c r="C138" s="102">
        <v>0</v>
      </c>
      <c r="D138" s="111">
        <v>-0.01</v>
      </c>
      <c r="E138" s="102">
        <f>C138+D138</f>
        <v>-0.01</v>
      </c>
      <c r="F138" s="102">
        <v>0</v>
      </c>
      <c r="G138" s="102">
        <v>0</v>
      </c>
      <c r="H138" s="102">
        <v>0</v>
      </c>
      <c r="I138" s="102">
        <v>0</v>
      </c>
      <c r="J138" s="102">
        <v>0</v>
      </c>
      <c r="K138" s="102">
        <v>0</v>
      </c>
    </row>
    <row r="139" spans="1:11" s="7" customFormat="1" ht="76.5" customHeight="1">
      <c r="A139" s="110" t="s">
        <v>183</v>
      </c>
      <c r="B139" s="72" t="s">
        <v>181</v>
      </c>
      <c r="C139" s="111">
        <v>0</v>
      </c>
      <c r="D139" s="114">
        <v>-0.02</v>
      </c>
      <c r="E139" s="111">
        <f>C139+D139</f>
        <v>-0.02</v>
      </c>
      <c r="F139" s="112">
        <v>0</v>
      </c>
      <c r="G139" s="102">
        <v>0</v>
      </c>
      <c r="H139" s="102">
        <v>0</v>
      </c>
      <c r="I139" s="102">
        <v>0</v>
      </c>
      <c r="J139" s="102">
        <v>0</v>
      </c>
      <c r="K139" s="102">
        <v>0</v>
      </c>
    </row>
    <row r="140" spans="1:11" s="14" customFormat="1" ht="36.75" customHeight="1">
      <c r="A140" s="129" t="s">
        <v>32</v>
      </c>
      <c r="B140" s="73"/>
      <c r="C140" s="83">
        <f>C16+C63</f>
        <v>1862729518.3900001</v>
      </c>
      <c r="D140" s="83">
        <f t="shared" ref="D140:E140" si="42">D16+D63</f>
        <v>21909934.359999999</v>
      </c>
      <c r="E140" s="83">
        <f t="shared" si="42"/>
        <v>1884639452.75</v>
      </c>
      <c r="F140" s="53">
        <f>F16+F63</f>
        <v>1953603730.8</v>
      </c>
      <c r="G140" s="53">
        <f t="shared" ref="G140:H140" si="43">G16+G63</f>
        <v>164492041.80000001</v>
      </c>
      <c r="H140" s="53">
        <f t="shared" si="43"/>
        <v>2118095772.6000001</v>
      </c>
      <c r="I140" s="94">
        <f>I16+I63</f>
        <v>1995001816.49</v>
      </c>
      <c r="J140" s="94">
        <f t="shared" ref="J140:K140" si="44">J16+J63</f>
        <v>110389914.98</v>
      </c>
      <c r="K140" s="94">
        <f t="shared" si="44"/>
        <v>2105391731.4699998</v>
      </c>
    </row>
    <row r="141" spans="1:11" s="7" customFormat="1" ht="21.75" customHeight="1">
      <c r="A141" s="1"/>
      <c r="B141" s="29"/>
      <c r="C141" s="29"/>
      <c r="D141" s="29"/>
      <c r="E141" s="29"/>
      <c r="F141" s="106"/>
      <c r="G141" s="29"/>
      <c r="H141" s="29"/>
      <c r="I141" s="29"/>
      <c r="J141" s="29"/>
      <c r="K141" s="1"/>
    </row>
    <row r="142" spans="1:11">
      <c r="K142" s="28"/>
    </row>
  </sheetData>
  <mergeCells count="8">
    <mergeCell ref="H1:K1"/>
    <mergeCell ref="H5:K5"/>
    <mergeCell ref="C12:K12"/>
    <mergeCell ref="A12:A13"/>
    <mergeCell ref="B12:B13"/>
    <mergeCell ref="A10:K10"/>
    <mergeCell ref="H2:Q2"/>
    <mergeCell ref="E3:N3"/>
  </mergeCells>
  <phoneticPr fontId="0" type="noConversion"/>
  <pageMargins left="1.1811023622047245" right="0.39370078740157483" top="0.74803149606299213" bottom="0.74803149606299213" header="0.51181102362204722" footer="0.51181102362204722"/>
  <pageSetup paperSize="9" scale="64" firstPageNumber="44" fitToWidth="0" fitToHeight="6" orientation="portrait" r:id="rId1"/>
  <headerFooter alignWithMargins="0"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доходы 2025</vt:lpstr>
      <vt:lpstr>'доходы 2025'!Заголовки_для_печати</vt:lpstr>
      <vt:lpstr>'доходы 2025'!Область_печати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Пунягов</dc:creator>
  <cp:lastModifiedBy>Собдеп</cp:lastModifiedBy>
  <cp:lastPrinted>2025-02-07T12:50:07Z</cp:lastPrinted>
  <dcterms:created xsi:type="dcterms:W3CDTF">2004-09-13T07:20:24Z</dcterms:created>
  <dcterms:modified xsi:type="dcterms:W3CDTF">2025-02-10T06:02:47Z</dcterms:modified>
</cp:coreProperties>
</file>