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10" windowWidth="15570" windowHeight="11295"/>
  </bookViews>
  <sheets>
    <sheet name="24.10" sheetId="83" r:id="rId1"/>
  </sheets>
  <definedNames>
    <definedName name="_G100364" localSheetId="0">'24.10'!$G$10376</definedName>
    <definedName name="_G100364">#REF!</definedName>
    <definedName name="_G1003640" localSheetId="0">'24.10'!$G$10376</definedName>
    <definedName name="_G1003640">#REF!</definedName>
    <definedName name="_G1022247" localSheetId="0">'24.10'!$G$22259</definedName>
    <definedName name="_G1022247">#REF!</definedName>
    <definedName name="_G120364" localSheetId="0">'24.10'!$G$10376</definedName>
    <definedName name="_G120364">#REF!</definedName>
    <definedName name="_G200364" localSheetId="0">'24.10'!$G$10376</definedName>
    <definedName name="_G200364">#REF!</definedName>
    <definedName name="_G500364" localSheetId="0">'24.10'!$G$10376</definedName>
    <definedName name="_G500364">#REF!</definedName>
    <definedName name="G10036400" localSheetId="0">'24.10'!$G$10376</definedName>
    <definedName name="G10036400">#REF!</definedName>
    <definedName name="А1048576" localSheetId="0">'24.10'!#REF!</definedName>
    <definedName name="А1048576">#REF!</definedName>
    <definedName name="А1048577" localSheetId="0">#REF!</definedName>
    <definedName name="А1048577">#REF!</definedName>
    <definedName name="А1048580" localSheetId="0">#REF!</definedName>
    <definedName name="А1048580">#REF!</definedName>
  </definedNames>
  <calcPr calcId="144525"/>
</workbook>
</file>

<file path=xl/calcChain.xml><?xml version="1.0" encoding="utf-8"?>
<calcChain xmlns="http://schemas.openxmlformats.org/spreadsheetml/2006/main">
  <c r="G25" i="83" l="1"/>
  <c r="F25" i="83"/>
  <c r="G273" i="83"/>
  <c r="G274" i="83"/>
  <c r="G275" i="83"/>
  <c r="F273" i="83"/>
  <c r="F274" i="83"/>
  <c r="F275" i="83"/>
  <c r="E275" i="83"/>
  <c r="E273" i="83"/>
  <c r="E274" i="83"/>
  <c r="E270" i="83"/>
  <c r="G272" i="83"/>
  <c r="F272" i="83"/>
  <c r="E272" i="83"/>
  <c r="D272" i="83"/>
  <c r="F157" i="83"/>
  <c r="G157" i="83"/>
  <c r="E157" i="83"/>
  <c r="E151" i="83"/>
  <c r="D162" i="83"/>
  <c r="D161" i="83"/>
  <c r="D160" i="83"/>
  <c r="D159" i="83"/>
  <c r="F155" i="83"/>
  <c r="F151" i="83"/>
  <c r="F14" i="83"/>
  <c r="E61" i="83"/>
  <c r="G31" i="83"/>
  <c r="F31" i="83"/>
  <c r="E25" i="83"/>
  <c r="E79" i="83"/>
  <c r="D79" i="83"/>
  <c r="E112" i="83"/>
  <c r="D112" i="83"/>
  <c r="E155" i="83"/>
  <c r="E124" i="83"/>
  <c r="E118" i="83"/>
  <c r="D118" i="83"/>
  <c r="E173" i="83"/>
  <c r="D173" i="83"/>
  <c r="D155" i="83"/>
  <c r="E180" i="83"/>
  <c r="E149" i="83"/>
  <c r="E57" i="83"/>
  <c r="E14" i="83"/>
  <c r="D269" i="83"/>
  <c r="D268" i="83"/>
  <c r="D267" i="83"/>
  <c r="D266" i="83"/>
  <c r="D264" i="83"/>
  <c r="G264" i="83"/>
  <c r="F264" i="83"/>
  <c r="E264" i="83"/>
  <c r="D263" i="83"/>
  <c r="D262" i="83"/>
  <c r="D261" i="83"/>
  <c r="D260" i="83"/>
  <c r="G258" i="83"/>
  <c r="F258" i="83"/>
  <c r="E258" i="83"/>
  <c r="D257" i="83"/>
  <c r="D256" i="83"/>
  <c r="D255" i="83"/>
  <c r="D254" i="83"/>
  <c r="D252" i="83"/>
  <c r="G252" i="83"/>
  <c r="F252" i="83"/>
  <c r="E252" i="83"/>
  <c r="D251" i="83"/>
  <c r="D250" i="83"/>
  <c r="D249" i="83"/>
  <c r="D248" i="83"/>
  <c r="G246" i="83"/>
  <c r="F246" i="83"/>
  <c r="E246" i="83"/>
  <c r="D245" i="83"/>
  <c r="D244" i="83"/>
  <c r="D243" i="83"/>
  <c r="D242" i="83"/>
  <c r="D240" i="83"/>
  <c r="G240" i="83"/>
  <c r="F240" i="83"/>
  <c r="E240" i="83"/>
  <c r="D239" i="83"/>
  <c r="D238" i="83"/>
  <c r="D237" i="83"/>
  <c r="D236" i="83"/>
  <c r="G234" i="83"/>
  <c r="F234" i="83"/>
  <c r="E234" i="83"/>
  <c r="D233" i="83"/>
  <c r="D232" i="83"/>
  <c r="D231" i="83"/>
  <c r="D230" i="83"/>
  <c r="D228" i="83"/>
  <c r="G228" i="83"/>
  <c r="F228" i="83"/>
  <c r="E228" i="83"/>
  <c r="D227" i="83"/>
  <c r="D226" i="83"/>
  <c r="D225" i="83"/>
  <c r="D224" i="83"/>
  <c r="G222" i="83"/>
  <c r="F222" i="83"/>
  <c r="E222" i="83"/>
  <c r="D221" i="83"/>
  <c r="D220" i="83"/>
  <c r="E219" i="83"/>
  <c r="D219" i="83"/>
  <c r="E218" i="83"/>
  <c r="D218" i="83"/>
  <c r="D216" i="83"/>
  <c r="G216" i="83"/>
  <c r="F216" i="83"/>
  <c r="D214" i="83"/>
  <c r="D213" i="83"/>
  <c r="D212" i="83"/>
  <c r="D211" i="83"/>
  <c r="G209" i="83"/>
  <c r="F209" i="83"/>
  <c r="E209" i="83"/>
  <c r="D207" i="83"/>
  <c r="D206" i="83"/>
  <c r="D205" i="83"/>
  <c r="D204" i="83"/>
  <c r="D202" i="83"/>
  <c r="G202" i="83"/>
  <c r="F202" i="83"/>
  <c r="E202" i="83"/>
  <c r="D200" i="83"/>
  <c r="D199" i="83"/>
  <c r="E198" i="83"/>
  <c r="D198" i="83"/>
  <c r="E197" i="83"/>
  <c r="D197" i="83"/>
  <c r="G195" i="83"/>
  <c r="F195" i="83"/>
  <c r="E195" i="83"/>
  <c r="D193" i="83"/>
  <c r="D192" i="83"/>
  <c r="D191" i="83"/>
  <c r="D190" i="83"/>
  <c r="D188" i="83"/>
  <c r="G188" i="83"/>
  <c r="F188" i="83"/>
  <c r="E188" i="83"/>
  <c r="D187" i="83"/>
  <c r="G186" i="83"/>
  <c r="F186" i="83"/>
  <c r="E186" i="83"/>
  <c r="D186" i="83"/>
  <c r="E185" i="83"/>
  <c r="D185" i="83"/>
  <c r="E184" i="83"/>
  <c r="D184" i="83"/>
  <c r="G182" i="83"/>
  <c r="F182" i="83"/>
  <c r="E182" i="83"/>
  <c r="D182" i="83"/>
  <c r="D181" i="83"/>
  <c r="G180" i="83"/>
  <c r="G176" i="83"/>
  <c r="F180" i="83"/>
  <c r="E179" i="83"/>
  <c r="D179" i="83"/>
  <c r="E178" i="83"/>
  <c r="F176" i="83"/>
  <c r="D175" i="83"/>
  <c r="D174" i="83"/>
  <c r="E172" i="83"/>
  <c r="D172" i="83"/>
  <c r="G170" i="83"/>
  <c r="F170" i="83"/>
  <c r="E170" i="83"/>
  <c r="D169" i="83"/>
  <c r="E168" i="83"/>
  <c r="D168" i="83"/>
  <c r="E167" i="83"/>
  <c r="D167" i="83"/>
  <c r="F166" i="83"/>
  <c r="E166" i="83"/>
  <c r="D166" i="83"/>
  <c r="G164" i="83"/>
  <c r="F164" i="83"/>
  <c r="D156" i="83"/>
  <c r="D154" i="83"/>
  <c r="D153" i="83"/>
  <c r="G151" i="83"/>
  <c r="D150" i="83"/>
  <c r="D149" i="83"/>
  <c r="D148" i="83"/>
  <c r="D145" i="83"/>
  <c r="D147" i="83"/>
  <c r="G145" i="83"/>
  <c r="F145" i="83"/>
  <c r="E145" i="83"/>
  <c r="D144" i="83"/>
  <c r="D143" i="83"/>
  <c r="D142" i="83"/>
  <c r="D139" i="83"/>
  <c r="D141" i="83"/>
  <c r="G139" i="83"/>
  <c r="F139" i="83"/>
  <c r="E139" i="83"/>
  <c r="D138" i="83"/>
  <c r="D137" i="83"/>
  <c r="D136" i="83"/>
  <c r="D133" i="83"/>
  <c r="D135" i="83"/>
  <c r="G133" i="83"/>
  <c r="F133" i="83"/>
  <c r="E133" i="83"/>
  <c r="D132" i="83"/>
  <c r="D131" i="83"/>
  <c r="D130" i="83"/>
  <c r="E129" i="83"/>
  <c r="D129" i="83"/>
  <c r="D127" i="83"/>
  <c r="G127" i="83"/>
  <c r="F127" i="83"/>
  <c r="D126" i="83"/>
  <c r="D125" i="83"/>
  <c r="D124" i="83"/>
  <c r="D121" i="83"/>
  <c r="D123" i="83"/>
  <c r="G121" i="83"/>
  <c r="F121" i="83"/>
  <c r="E121" i="83"/>
  <c r="D120" i="83"/>
  <c r="D119" i="83"/>
  <c r="D117" i="83"/>
  <c r="G115" i="83"/>
  <c r="F115" i="83"/>
  <c r="E115" i="83"/>
  <c r="D114" i="83"/>
  <c r="D113" i="83"/>
  <c r="D111" i="83"/>
  <c r="G109" i="83"/>
  <c r="F109" i="83"/>
  <c r="E109" i="83"/>
  <c r="D107" i="83"/>
  <c r="D106" i="83"/>
  <c r="D105" i="83"/>
  <c r="D104" i="83"/>
  <c r="D102" i="83"/>
  <c r="G102" i="83"/>
  <c r="F102" i="83"/>
  <c r="E102" i="83"/>
  <c r="D101" i="83"/>
  <c r="D100" i="83"/>
  <c r="D99" i="83"/>
  <c r="D98" i="83"/>
  <c r="G96" i="83"/>
  <c r="F96" i="83"/>
  <c r="E96" i="83"/>
  <c r="D94" i="83"/>
  <c r="D93" i="83"/>
  <c r="E92" i="83"/>
  <c r="D92" i="83"/>
  <c r="E91" i="83"/>
  <c r="D91" i="83"/>
  <c r="D89" i="83"/>
  <c r="G89" i="83"/>
  <c r="F89" i="83"/>
  <c r="D88" i="83"/>
  <c r="D87" i="83"/>
  <c r="D86" i="83"/>
  <c r="D85" i="83"/>
  <c r="D83" i="83"/>
  <c r="G83" i="83"/>
  <c r="F83" i="83"/>
  <c r="E83" i="83"/>
  <c r="D82" i="83"/>
  <c r="D81" i="83"/>
  <c r="E80" i="83"/>
  <c r="D80" i="83"/>
  <c r="G77" i="83"/>
  <c r="F77" i="83"/>
  <c r="D76" i="83"/>
  <c r="D75" i="83"/>
  <c r="E74" i="83"/>
  <c r="D74" i="83"/>
  <c r="E73" i="83"/>
  <c r="D73" i="83"/>
  <c r="G71" i="83"/>
  <c r="F71" i="83"/>
  <c r="E71" i="83"/>
  <c r="D70" i="83"/>
  <c r="D69" i="83"/>
  <c r="D68" i="83"/>
  <c r="D65" i="83"/>
  <c r="D67" i="83"/>
  <c r="G65" i="83"/>
  <c r="F65" i="83"/>
  <c r="E65" i="83"/>
  <c r="D64" i="83"/>
  <c r="D63" i="83"/>
  <c r="D62" i="83"/>
  <c r="D59" i="83"/>
  <c r="D61" i="83"/>
  <c r="G59" i="83"/>
  <c r="F59" i="83"/>
  <c r="E59" i="83"/>
  <c r="D58" i="83"/>
  <c r="D57" i="83"/>
  <c r="D56" i="83"/>
  <c r="D55" i="83"/>
  <c r="G53" i="83"/>
  <c r="F53" i="83"/>
  <c r="E53" i="83"/>
  <c r="D51" i="83"/>
  <c r="D50" i="83"/>
  <c r="D49" i="83"/>
  <c r="D48" i="83"/>
  <c r="D46" i="83"/>
  <c r="G46" i="83"/>
  <c r="F46" i="83"/>
  <c r="E46" i="83"/>
  <c r="D45" i="83"/>
  <c r="D44" i="83"/>
  <c r="D43" i="83"/>
  <c r="D42" i="83"/>
  <c r="G40" i="83"/>
  <c r="F40" i="83"/>
  <c r="E40" i="83"/>
  <c r="D39" i="83"/>
  <c r="D38" i="83"/>
  <c r="D37" i="83"/>
  <c r="D36" i="83"/>
  <c r="D34" i="83"/>
  <c r="G34" i="83"/>
  <c r="F34" i="83"/>
  <c r="E34" i="83"/>
  <c r="D33" i="83"/>
  <c r="D32" i="83"/>
  <c r="D31" i="83"/>
  <c r="D30" i="83"/>
  <c r="G28" i="83"/>
  <c r="F28" i="83"/>
  <c r="E28" i="83"/>
  <c r="D27" i="83"/>
  <c r="D26" i="83"/>
  <c r="D25" i="83"/>
  <c r="D24" i="83"/>
  <c r="D22" i="83"/>
  <c r="G22" i="83"/>
  <c r="F22" i="83"/>
  <c r="E22" i="83"/>
  <c r="D21" i="83"/>
  <c r="D20" i="83"/>
  <c r="D19" i="83"/>
  <c r="D18" i="83"/>
  <c r="G16" i="83"/>
  <c r="F16" i="83"/>
  <c r="E16" i="83"/>
  <c r="D15" i="83"/>
  <c r="G14" i="83"/>
  <c r="D14" i="83"/>
  <c r="E13" i="83"/>
  <c r="E10" i="83"/>
  <c r="D12" i="83"/>
  <c r="G10" i="83"/>
  <c r="D209" i="83"/>
  <c r="D151" i="83"/>
  <c r="D164" i="83"/>
  <c r="F10" i="83"/>
  <c r="E77" i="83"/>
  <c r="E164" i="83"/>
  <c r="D275" i="83"/>
  <c r="D157" i="83"/>
  <c r="D71" i="83"/>
  <c r="D195" i="83"/>
  <c r="D13" i="83"/>
  <c r="D16" i="83"/>
  <c r="D28" i="83"/>
  <c r="D40" i="83"/>
  <c r="D53" i="83"/>
  <c r="E89" i="83"/>
  <c r="D96" i="83"/>
  <c r="D109" i="83"/>
  <c r="E127" i="83"/>
  <c r="E176" i="83"/>
  <c r="D180" i="83"/>
  <c r="D222" i="83"/>
  <c r="D234" i="83"/>
  <c r="D246" i="83"/>
  <c r="D258" i="83"/>
  <c r="D77" i="83"/>
  <c r="D10" i="83"/>
  <c r="D170" i="83"/>
  <c r="F270" i="83"/>
  <c r="D115" i="83"/>
  <c r="D178" i="83"/>
  <c r="G270" i="83"/>
  <c r="E216" i="83"/>
  <c r="D273" i="83"/>
  <c r="D176" i="83"/>
  <c r="D274" i="83"/>
  <c r="D270" i="83"/>
</calcChain>
</file>

<file path=xl/sharedStrings.xml><?xml version="1.0" encoding="utf-8"?>
<sst xmlns="http://schemas.openxmlformats.org/spreadsheetml/2006/main" count="405" uniqueCount="118">
  <si>
    <t>Наименование мероприятия</t>
  </si>
  <si>
    <t>Ответственный исполнитель, соисполнители</t>
  </si>
  <si>
    <t>Источник финансирования</t>
  </si>
  <si>
    <t>Объём финансирования, тыс. руб.</t>
  </si>
  <si>
    <t>всего</t>
  </si>
  <si>
    <t>Итого</t>
  </si>
  <si>
    <t>в том числе</t>
  </si>
  <si>
    <t>федеральный бюджет</t>
  </si>
  <si>
    <t>областной бюджет</t>
  </si>
  <si>
    <t>итого</t>
  </si>
  <si>
    <t>2.1 Содержание муниципальных органов и обеспечение их функций</t>
  </si>
  <si>
    <t>Задача № 3 Проведение изменений в дошкольном образовании, направленных на повышение эффективности и качества услуг в сфере образования.</t>
  </si>
  <si>
    <t>Задача № 4 Проведение изменений в общем образовании, направленных на повышение эффективности и качества услуг в сфере образования.</t>
  </si>
  <si>
    <t>8.1. Капитальный и текущий ремонт имущественного комплекса, находящегося в оперативном управлении образовательных организаций</t>
  </si>
  <si>
    <t xml:space="preserve">федеральный </t>
  </si>
  <si>
    <t xml:space="preserve">областной </t>
  </si>
  <si>
    <t>8.2. Создание безопасных условий труда работникам образовательных организаций</t>
  </si>
  <si>
    <t>8.3. Реализация комплекса противопожарных мероприятий</t>
  </si>
  <si>
    <t>8.4 Реализация комплекса антитеррористических мероприятий</t>
  </si>
  <si>
    <t>внебюджет</t>
  </si>
  <si>
    <t>Установка и замена  пожарной сигнализации, приобретение оборудования монтаж и наладка оборудования технических средств пожарной безопасности</t>
  </si>
  <si>
    <t xml:space="preserve">8.5  Оснащение муниципальных общеобразовательных организаций специальными транспортными средствами для перевозки детей. Приобретение  расходных материалов и оборудования для содержания транспортных средств.
</t>
  </si>
  <si>
    <t>1.1 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общего образования, дополнительного образования детей в муниципальных образовательных организациях, создание условий для осуществления присмотра и ухода за детьми, содержания детей в муниципальных образовательных организациях, обеспечение содержания зданий и сооружений  образовательных организаций, обустройство прилегающих к ним территорий  (в том числе повышение заработной платы педагогическим работникам дополнительного образования, в соответствии с указами Президента Российской Федерации на условиях софинансирования  средств областного и местного бюджетов)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</si>
  <si>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</si>
  <si>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 xml:space="preserve">1.3.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 </t>
  </si>
  <si>
    <t>1.4  Компенсация 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</si>
  <si>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1.5.  Обеспечение питанием обучающихся 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</si>
  <si>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Софинансирование расходов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</si>
  <si>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Ежегодное обследование не менее 60 воспитанников и обучающихся с целью определения им образовательного маршрута с учётом имеющихся индивидуальных возможностей несовершеннолетних</t>
  </si>
  <si>
    <t>5.1  Совершенствование образовательных технологий и содержания основных образовательных программ дополнительного образования детей</t>
  </si>
  <si>
    <t>5.2 Создание условий для развития  талантливых детей</t>
  </si>
  <si>
    <t>6.1  Повышение воспитательного потенциала образовательного процесса</t>
  </si>
  <si>
    <t>7.1  Организация отдыха и оздоровления обучающихся образовательных организаций в лагерях с дневным пребыванием и загородных стационарных детских оздоровительных и специализированных (профильных) лагерях.</t>
  </si>
  <si>
    <t xml:space="preserve">Финансовое обеспечение деятельности Управления образования как     - учредителя и главного распорядителя бюджетных средств </t>
  </si>
  <si>
    <t xml:space="preserve"> Организация бесплатного горячего питания обучающихся 1-4 классов в общеобразовательных организациях </t>
  </si>
  <si>
    <t>Финансовое обеспечение созданного муниципального опорного центра дополнительного образования детей (МОЦ)</t>
  </si>
  <si>
    <t>5.3 Реализация федерального проекта "Успех каждого ребенка" национального проекта "Образование"</t>
  </si>
  <si>
    <t>5.4. Внедрение целевой модели развития региональной системы дополнительного образования детей</t>
  </si>
  <si>
    <t>Задача № 5 Проведение изменений в дополнительном образовании, направленных на повышение эффективности и качества услуг в сфере образования. Реализация федеральных и региональных проектов в дополнительном образовании в рамках национального проекта "Образования"</t>
  </si>
  <si>
    <t>Задача № 8 Создание безопасных условий для организации учебно-воспитательного процесса.Реализация федеральных и региональных проектов в общем образовании в рамках национального проекта "Образования"</t>
  </si>
  <si>
    <t>Задача № 6 Развитие системы непрерывного воспитания и дополнительного образования обучающихся и воспитанников во всех типах образовательных организаций</t>
  </si>
  <si>
    <t>Задача № 7 Организация отдыха и занятости детей в каникулярное время</t>
  </si>
  <si>
    <t>Приобретение, доставка и установка оборудования, мебели, посуды, столовых приборов для пищеблоков и столовых общеобразовательных организаций</t>
  </si>
  <si>
    <t>2024 год</t>
  </si>
  <si>
    <t>2025 год</t>
  </si>
  <si>
    <t xml:space="preserve">
Приобретение запасных частей, оборудования  и навигационной системой ЭРА-ГЛОНАСС  для автотранспорта в образовательных организациях.                                                                                                                          </t>
  </si>
  <si>
    <t xml:space="preserve">1.6 Организация бесплатного горячего питания обучающихся в общеобразовательных организациях </t>
  </si>
  <si>
    <t xml:space="preserve">1.7 меры социальной поддержки семьям проживающих на территории Пинежского муниципального района Архангельской области военнослужащих, сотрудников некоторых федеральных органом исполнительной власти 
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
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сотрудников уголовно-исполнительной системы Российской Федерации, выполняющих возложенные на них задачи на указанных территориях в период проведения специальной военной операции, а также граждан, призванных на военную службу по мобилизации в соответствии с Указом Президента Российской Федерации от 21 сентября 2022 года № 647 «Об объявлении частичной мобилизации в Российской Федерации», в том числе погибших (умерших) при исполнении обязанностей военной службы (службы)
</t>
  </si>
  <si>
    <t>3.1 Совершенствование образовательных технологий и содержания основных образовательных программ дошкольного образования детей</t>
  </si>
  <si>
    <t xml:space="preserve">3.2 Укрепление материально-технической базы муниципальных бюджетных  образовательных организаций реализующих программу дошкольного образования. </t>
  </si>
  <si>
    <t>тыс. рублей</t>
  </si>
  <si>
    <t>Выполнение полномочий органов местного самоуправления в полном объеме (ст.9 ФЗ "Об образовании")</t>
  </si>
  <si>
    <t>Предоставление мер социальной поддержки по 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</si>
  <si>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 xml:space="preserve"> Выплаты компенсации  части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</si>
  <si>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 xml:space="preserve">Предоставление горячего питания в школе, предоставление  бесплатного присмотра и ухода за детьми в детском саду. </t>
  </si>
  <si>
    <t xml:space="preserve">Предоставление выездных курсов повышения квалификации. Направление педагогических работников на курсы повышения квалификации </t>
  </si>
  <si>
    <t xml:space="preserve"> Ежегодная организация и проведение методических мероприятий.</t>
  </si>
  <si>
    <t>Выплаты ежемесячного денежного вознаграждения за классное руководство педагогическим работникам муниципальных обоазовательных организаций</t>
  </si>
  <si>
    <t>Ежемесячная социальная выплата обучающимся, поступившм на целевое обучение и заключившим договор о целевом обучении с органами местного самоуправления</t>
  </si>
  <si>
    <t>Реализация ФГОС  дошкольного образования, обновление содержания и технологии дошкольного образования (приобретение оборудования, учебных пособий)</t>
  </si>
  <si>
    <t>Оснащение образовательных организаций учебным оборудованием, соответствующим требованиям ФГОС ( в том числе                                                - лицензионным программным обеспечением                          - спортивным оборудованием, инвентарём).
Приобретение спортивного оборудования в целях поддержки школьных спортивных клубов.
учебным оборудованием, в т. числе для организации обучения в целях предотвращения дорожно-транспортного травматизма.</t>
  </si>
  <si>
    <t xml:space="preserve">Обеспечение достижения воспитанниками  и обучающимися образовательных организаций, имеющими статус детей-инвалидов уровня образования в соответствии с действующим законодательством Приобретение оборудования для обучения детей- инвалидов с учётом рекомендаций карты индивидуальной реабилитационной работы, требований к реализации учебных программ, учебных планов. </t>
  </si>
  <si>
    <t xml:space="preserve">Все  дети с ограниченными возможностями здоровья,  обучение которых организованно на дому,  обеспечены  бесплатным  двухразовым питанием. </t>
  </si>
  <si>
    <t xml:space="preserve">80% детей в возрасте от 5 до 18 лет  получат  услуги дополнительного образования детей </t>
  </si>
  <si>
    <t>Ежегодное увеличение численности обучающихся  образовательных организаций , участвующих в интеллектуальных и творческих состязаниях (олимпиадах, конкурсах), в спортивных и воспитательных мероприятиях.</t>
  </si>
  <si>
    <t>Разработка и внедрение новых программ воспитания и социализации обучающихся  образовательных организаций.
. Рост удовлетворённости обучающихся и их родителей условиями воспитания и обучения в образовательных организациях.
Ежегодная организация участия в региональных учебных сборах.</t>
  </si>
  <si>
    <t>Обеспечение доступности отдыха и оздоровления обучающихся образовательных организаций в каникулярное время  (в том числе  заключение договоров на медицинское обслуживание специализированных (профильных) лагерей.
Ежегодный охват обучающихся организованными формами отдыха  не менее 60%</t>
  </si>
  <si>
    <t>Проведение капитального и текущего ремонта образовательных организаций</t>
  </si>
  <si>
    <t>Обучение работников по охране труда,  по пожарной безопасности, антитеррористической безопасности</t>
  </si>
  <si>
    <t>Пополнение материально технической базы детских садов</t>
  </si>
  <si>
    <t>8.6 Реализация мероприятий по модернизации школьных систем образования Капитальный ремонт здания школы с. Карпогоры</t>
  </si>
  <si>
    <t>8.7 Реализация мероприятий по модернизации школьных систем образования. Капитальный ремонт здания школы п. Сия</t>
  </si>
  <si>
    <t>4.2  Совершенствование образовательных технологий и содержания основных образовательных программ общего образования детей</t>
  </si>
  <si>
    <t>4.1. Строительство здания начальной школы на 320 обучающихся в с. Карпогоры Пинежского района Архангельской области</t>
  </si>
  <si>
    <t>4.3 Создание условий для реализации федеральных государственных стандартов</t>
  </si>
  <si>
    <t>4.4 Обеспечение деятельности психолого-медико-педагогической комиссии</t>
  </si>
  <si>
    <t xml:space="preserve">4.5  Формирование доступной среды для детей – инвалидов. </t>
  </si>
  <si>
    <t xml:space="preserve"> 4.6 Обеспечение  бесплатным  двухразовым питанием детей с ограниченными возможностями здоровья  обучение которых организованно на дому                                              </t>
  </si>
  <si>
    <t xml:space="preserve"> 4.7 Укркпление материально-технической базы пищеблоков и столовых общеобразовательных организаций в целях создания условий для организации горячего питания обучающихся, в том числе получающих начальное общее образование.                               </t>
  </si>
  <si>
    <t>8.8 Реализация мероприятий по модернизации школьных систем образования</t>
  </si>
  <si>
    <t>2.2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</si>
  <si>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финансовое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</si>
  <si>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2.3 Организация повышения квалификации работников образовательных организаций, через специально организованные обучения, научно-методические мероприятия, семинары</t>
  </si>
  <si>
    <t>2.4  Методическое сопровождение образовательной деятельности педагогических и руководящих работников образовательных организаций</t>
  </si>
  <si>
    <t>2.5   Ежемесячное денежное вознаграждение за классное руководство педагогическим работникам муниципальных обоазовательных организаций</t>
  </si>
  <si>
    <t>2.6 обеспечение условий для развития кадрового потенциала муниципальных образовательных организаций</t>
  </si>
  <si>
    <t>2.7.   Проведение контрольных мероприятий</t>
  </si>
  <si>
    <t>2026 год</t>
  </si>
  <si>
    <t>1.2 Предоставление мер социальной поддержки отдельных категорий квалифицированных специалистов финансируемых из бюджета Пинежского муниципального округа  Архангельской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</si>
  <si>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Улучшение учебных результатов обучающихся за счёт совершенствования материально-технического обеспечения муниципальных образовательных организаций,   обеспечение равного доступа к качественному образованию:
– 100% бесплатное обеспечение обучающихся учебниками, учебными пособиями
</t>
  </si>
  <si>
    <t>Капитальный ремонт здания МБОУ "Карпогорская СШ № 118".                                                          благоустройство территории</t>
  </si>
  <si>
    <t>4.8 Создание "умных" спортивных площадок</t>
  </si>
  <si>
    <t>Управление образования администрации Пинежского муниципального округа Архангельской области, МБУ "РЦДО"</t>
  </si>
  <si>
    <t>Капитальный ремонт здания МБОУ "Сийская СШ № 116".                                                      Благоустройство территории</t>
  </si>
  <si>
    <t xml:space="preserve">Перечень мероприятий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«Развитие общего образования и воспитания детей в  Пинежском муниципальном округе" 
</t>
  </si>
  <si>
    <t>Стабильный результат обучающихся в общеобразовательных организациях;                                                                                                                              Методическая помощь педагогическим коллективам.</t>
  </si>
  <si>
    <t>8.9 Реализация мероприятий по модернизации школьных систем образования. Капитальный ремонт здания п. Ясный</t>
  </si>
  <si>
    <t>8.9 Реализация мероприятий по модернизации школьных систем образования. Капитальный ремонт здания п. Сосновка</t>
  </si>
  <si>
    <t>Капитальный ремонт МБОУ "Сосновская СШ № 1" (доп работы 10% от контракта, услуги строительного контроля,экспертизы)</t>
  </si>
  <si>
    <t>Капитальный ремонт МБОУ "Ясненская СШ № 7" (доп работы 10% от контракта, услуги строительного контроля,экспертизы, благоустройство территории)</t>
  </si>
  <si>
    <t>местный</t>
  </si>
  <si>
    <t>Цель программы: Повышение  качества и эффективности образования в Пинежском муниципальном округе Архангельской области с учетом запросов личности общества и государства.</t>
  </si>
  <si>
    <t>задача №1 Организация предоставления общедоступного и бесплатного дошкольного, начального общего, основного общего, среднего общего образования, дополнительного образования детей в муниципальных образовательных организациях Пинежского муниципального округа Архангельской области</t>
  </si>
  <si>
    <t>задача № 2 Создание условий для предоставления качественных услуг в сфере образования Пинежского муниципального округа</t>
  </si>
  <si>
    <t>Управление образования администрации Пинежского муниципального района Архангельской области, МБОУ</t>
  </si>
  <si>
    <t>Управление образования администрации Пинежского муниципального округа  Архангельской области, МБОУ</t>
  </si>
  <si>
    <t>финансовое обеспечение модели персонифицированного финансирования дополнительного образования детей в Пинежском муниципальном округе</t>
  </si>
  <si>
    <t>Управление образования администрации Пинежского муниципального округа Архангельской области, МБОУ</t>
  </si>
  <si>
    <t>Отдел архитектуры и строительства администрации Пинежского муниципального округа, Управление образования администрации Пинежского муниципального округа  Архангельской области</t>
  </si>
  <si>
    <t>разработка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«Начальная школа на 320 обучающихся в с.Карпогоры  Пинежского  муниципального округа Архангельской области». Разработка ПСД на капитальный ремонт начальной школы МБОУ "Карпогорская СШ № 118" с. Карпогоры</t>
  </si>
  <si>
    <t>подготовка документации для для участия в реализации мероприятий по модернизации школьных систем образования                                                    2024 год Разработка ПСД на капитальный ремонт детских садов п. Карпогоры,п.Ясный</t>
  </si>
  <si>
    <t>5.5. Создание новых мест в образовательных организациях различных типов для реализации дополнительных общеразвивающих программ всех направленностей, регионального проекта " Успех каждого ребенка" национального проекта "Образования"</t>
  </si>
  <si>
    <t xml:space="preserve">Создание новых мест с 01.09.2024 года в МБУ ДО "РЦДО" по двум напрвлениям техническое  и туриско-краеведческое </t>
  </si>
  <si>
    <t>Установка ограждений образовательных организаций, установка речевого оповещения</t>
  </si>
  <si>
    <t>приложение № 3</t>
  </si>
  <si>
    <t xml:space="preserve">   2023 год разработка проектно сметной документации на подготовку основания и монтаж оборудования по объекту "Модульный спортивный зал в с. Карпогоры Пинежского района".                                                 Подготовка основания, устройства инженерных сетей, закупка и монтаж оборудования, благоустройство территории для  создания "Умной" спортивной  площадки в с. Карпогоры</t>
  </si>
  <si>
    <t>4.9. Благоустройство и озеленение территории Физкультурно-оздоровительного комплекса в с. Карпогоры</t>
  </si>
  <si>
    <t>Благоустройство и озеленение территории Физкультурно-оздоровительного комплекса в с. Карпогоры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</si>
</sst>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1" fillId="2" borderId="0" xfId="0" applyNumberFormat="1" applyFont="1" applyFill="1"/>
    <xf numFmtId="4" fontId="1" fillId="2" borderId="0" xfId="0" applyNumberFormat="1" applyFont="1" applyFill="1" applyAlignment="1">
      <alignment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/>
    <xf numFmtId="4" fontId="1" fillId="2" borderId="0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wrapText="1"/>
    </xf>
    <xf numFmtId="4" fontId="1" fillId="2" borderId="0" xfId="0" applyNumberFormat="1" applyFont="1" applyFill="1" applyBorder="1" applyAlignment="1">
      <alignment horizontal="center" wrapText="1"/>
    </xf>
    <xf numFmtId="4" fontId="1" fillId="2" borderId="0" xfId="0" applyNumberFormat="1" applyFont="1" applyFill="1" applyBorder="1" applyAlignment="1"/>
    <xf numFmtId="4" fontId="1" fillId="2" borderId="0" xfId="0" applyNumberFormat="1" applyFont="1" applyFill="1" applyAlignment="1">
      <alignment horizont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 applyAlignment="1">
      <alignment horizont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2" borderId="2" xfId="0" applyNumberFormat="1" applyFont="1" applyFill="1" applyBorder="1"/>
    <xf numFmtId="4" fontId="1" fillId="2" borderId="5" xfId="0" applyNumberFormat="1" applyFont="1" applyFill="1" applyBorder="1" applyAlignment="1">
      <alignment horizontal="center" vertical="top" wrapText="1"/>
    </xf>
    <xf numFmtId="4" fontId="1" fillId="2" borderId="6" xfId="0" applyNumberFormat="1" applyFont="1" applyFill="1" applyBorder="1" applyAlignment="1">
      <alignment horizontal="center" vertical="top" wrapText="1"/>
    </xf>
    <xf numFmtId="4" fontId="1" fillId="2" borderId="7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top" wrapText="1"/>
    </xf>
    <xf numFmtId="4" fontId="1" fillId="2" borderId="10" xfId="0" applyNumberFormat="1" applyFont="1" applyFill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"/>
  <sheetViews>
    <sheetView tabSelected="1" topLeftCell="A150" zoomScale="70" zoomScaleNormal="70" workbookViewId="0">
      <selection activeCell="P157" sqref="P157"/>
    </sheetView>
  </sheetViews>
  <sheetFormatPr defaultColWidth="8.85546875" defaultRowHeight="12.75" x14ac:dyDescent="0.2"/>
  <cols>
    <col min="1" max="1" width="34.5703125" style="1" customWidth="1"/>
    <col min="2" max="2" width="16.140625" style="2" customWidth="1"/>
    <col min="3" max="3" width="15.28515625" style="1" customWidth="1"/>
    <col min="4" max="4" width="13.140625" style="1" customWidth="1"/>
    <col min="5" max="5" width="11.7109375" style="11" customWidth="1"/>
    <col min="6" max="6" width="13.28515625" style="11" customWidth="1"/>
    <col min="7" max="7" width="14" style="11" customWidth="1"/>
    <col min="8" max="8" width="25.42578125" style="15" customWidth="1"/>
    <col min="9" max="16384" width="8.85546875" style="1"/>
  </cols>
  <sheetData>
    <row r="1" spans="1:11" ht="18.600000000000001" hidden="1" customHeight="1" x14ac:dyDescent="0.2"/>
    <row r="2" spans="1:11" ht="18.600000000000001" customHeight="1" x14ac:dyDescent="0.25">
      <c r="G2" s="19" t="s">
        <v>114</v>
      </c>
      <c r="H2" s="19"/>
    </row>
    <row r="3" spans="1:11" ht="67.900000000000006" customHeight="1" x14ac:dyDescent="0.2">
      <c r="A3" s="20" t="s">
        <v>94</v>
      </c>
      <c r="B3" s="20"/>
      <c r="C3" s="20"/>
      <c r="D3" s="20"/>
      <c r="E3" s="20"/>
      <c r="F3" s="20"/>
      <c r="G3" s="20"/>
      <c r="H3" s="20"/>
    </row>
    <row r="4" spans="1:11" ht="25.9" hidden="1" customHeight="1" x14ac:dyDescent="0.2">
      <c r="D4" s="3"/>
      <c r="E4" s="14"/>
      <c r="F4" s="14"/>
      <c r="G4" s="14"/>
      <c r="H4" s="4"/>
    </row>
    <row r="5" spans="1:11" ht="45" customHeight="1" x14ac:dyDescent="0.2">
      <c r="A5" s="21" t="s">
        <v>0</v>
      </c>
      <c r="B5" s="21" t="s">
        <v>1</v>
      </c>
      <c r="C5" s="21" t="s">
        <v>2</v>
      </c>
      <c r="D5" s="21" t="s">
        <v>3</v>
      </c>
      <c r="E5" s="21"/>
      <c r="F5" s="21"/>
      <c r="G5" s="21"/>
      <c r="H5" s="21"/>
    </row>
    <row r="6" spans="1:11" x14ac:dyDescent="0.2">
      <c r="A6" s="21"/>
      <c r="B6" s="21"/>
      <c r="C6" s="21"/>
      <c r="D6" s="18" t="s">
        <v>4</v>
      </c>
      <c r="E6" s="16" t="s">
        <v>43</v>
      </c>
      <c r="F6" s="16" t="s">
        <v>44</v>
      </c>
      <c r="G6" s="16" t="s">
        <v>87</v>
      </c>
      <c r="H6" s="17" t="s">
        <v>50</v>
      </c>
    </row>
    <row r="7" spans="1:11" s="8" customFormat="1" x14ac:dyDescent="0.2">
      <c r="A7" s="5">
        <v>1</v>
      </c>
      <c r="B7" s="5">
        <v>2</v>
      </c>
      <c r="C7" s="5">
        <v>3</v>
      </c>
      <c r="D7" s="6">
        <v>4</v>
      </c>
      <c r="E7" s="5">
        <v>7</v>
      </c>
      <c r="F7" s="5">
        <v>8</v>
      </c>
      <c r="G7" s="5"/>
      <c r="H7" s="7">
        <v>9</v>
      </c>
    </row>
    <row r="8" spans="1:11" ht="29.45" customHeight="1" x14ac:dyDescent="0.2">
      <c r="A8" s="21" t="s">
        <v>101</v>
      </c>
      <c r="B8" s="21"/>
      <c r="C8" s="21"/>
      <c r="D8" s="21"/>
      <c r="E8" s="21"/>
      <c r="F8" s="21"/>
      <c r="G8" s="21"/>
      <c r="H8" s="21"/>
    </row>
    <row r="9" spans="1:11" ht="45" customHeight="1" x14ac:dyDescent="0.2">
      <c r="A9" s="21" t="s">
        <v>102</v>
      </c>
      <c r="B9" s="21"/>
      <c r="C9" s="21"/>
      <c r="D9" s="21"/>
      <c r="E9" s="21"/>
      <c r="F9" s="21"/>
      <c r="G9" s="21"/>
      <c r="H9" s="21"/>
    </row>
    <row r="10" spans="1:11" ht="15" customHeight="1" x14ac:dyDescent="0.2">
      <c r="A10" s="21" t="s">
        <v>22</v>
      </c>
      <c r="B10" s="21" t="s">
        <v>105</v>
      </c>
      <c r="C10" s="16" t="s">
        <v>5</v>
      </c>
      <c r="D10" s="18">
        <f>D12+D13+D14+D15</f>
        <v>3339506.1999999997</v>
      </c>
      <c r="E10" s="16">
        <f>E12+E13+E14+E15</f>
        <v>1083324.2</v>
      </c>
      <c r="F10" s="16">
        <f>F12+F13+F14+F15</f>
        <v>1101980</v>
      </c>
      <c r="G10" s="16">
        <f>G12+G13+G14+G15</f>
        <v>1154202</v>
      </c>
      <c r="H10" s="22" t="s">
        <v>51</v>
      </c>
    </row>
    <row r="11" spans="1:11" ht="16.149999999999999" customHeight="1" x14ac:dyDescent="0.2">
      <c r="A11" s="21"/>
      <c r="B11" s="21"/>
      <c r="C11" s="16" t="s">
        <v>6</v>
      </c>
      <c r="D11" s="18"/>
      <c r="E11" s="16"/>
      <c r="F11" s="16"/>
      <c r="G11" s="16"/>
      <c r="H11" s="23"/>
    </row>
    <row r="12" spans="1:11" ht="13.9" customHeight="1" x14ac:dyDescent="0.2">
      <c r="A12" s="21"/>
      <c r="B12" s="21"/>
      <c r="C12" s="16" t="s">
        <v>14</v>
      </c>
      <c r="D12" s="18">
        <f>F12+E12+G12</f>
        <v>0</v>
      </c>
      <c r="E12" s="16">
        <v>0</v>
      </c>
      <c r="F12" s="16">
        <v>0</v>
      </c>
      <c r="G12" s="16">
        <v>0</v>
      </c>
      <c r="H12" s="23"/>
    </row>
    <row r="13" spans="1:11" ht="16.149999999999999" customHeight="1" x14ac:dyDescent="0.2">
      <c r="A13" s="21"/>
      <c r="B13" s="21"/>
      <c r="C13" s="16" t="s">
        <v>15</v>
      </c>
      <c r="D13" s="18">
        <f>F13+E13+G13</f>
        <v>2115926.7999999998</v>
      </c>
      <c r="E13" s="16">
        <f>672171.7+2300</f>
        <v>674471.7</v>
      </c>
      <c r="F13" s="16">
        <v>709502.3</v>
      </c>
      <c r="G13" s="16">
        <v>731952.8</v>
      </c>
      <c r="H13" s="23"/>
      <c r="I13" s="25"/>
      <c r="J13" s="26"/>
      <c r="K13" s="26"/>
    </row>
    <row r="14" spans="1:11" ht="30" customHeight="1" x14ac:dyDescent="0.2">
      <c r="A14" s="21"/>
      <c r="B14" s="21"/>
      <c r="C14" s="16" t="s">
        <v>100</v>
      </c>
      <c r="D14" s="18">
        <f>F14+E14+G14</f>
        <v>1223579.3999999999</v>
      </c>
      <c r="E14" s="16">
        <f>436276-13118.5-103.4-516.1-8412.7-5272.8</f>
        <v>408852.5</v>
      </c>
      <c r="F14" s="16">
        <f>436276-13558.1-19590.2-10650</f>
        <v>392477.7</v>
      </c>
      <c r="G14" s="16">
        <f>436276-14026.8</f>
        <v>422249.2</v>
      </c>
      <c r="H14" s="23"/>
    </row>
    <row r="15" spans="1:11" ht="205.15" customHeight="1" x14ac:dyDescent="0.2">
      <c r="A15" s="21"/>
      <c r="B15" s="21"/>
      <c r="C15" s="16" t="s">
        <v>19</v>
      </c>
      <c r="D15" s="18">
        <f>F15+E15+G15</f>
        <v>0</v>
      </c>
      <c r="E15" s="16"/>
      <c r="F15" s="16">
        <v>0</v>
      </c>
      <c r="G15" s="16"/>
      <c r="H15" s="24"/>
    </row>
    <row r="16" spans="1:11" ht="15.6" customHeight="1" x14ac:dyDescent="0.2">
      <c r="A16" s="21" t="s">
        <v>88</v>
      </c>
      <c r="B16" s="21" t="s">
        <v>105</v>
      </c>
      <c r="C16" s="16" t="s">
        <v>5</v>
      </c>
      <c r="D16" s="18">
        <f>D17+D18+D19+D20+D21</f>
        <v>804</v>
      </c>
      <c r="E16" s="16">
        <f>E17+E18+E19+E20+E21</f>
        <v>268</v>
      </c>
      <c r="F16" s="16">
        <f>F17+F18+F19+F20+F21</f>
        <v>268</v>
      </c>
      <c r="G16" s="16">
        <f>G17+G18+G19+G20+G21</f>
        <v>268</v>
      </c>
      <c r="H16" s="28" t="s">
        <v>23</v>
      </c>
    </row>
    <row r="17" spans="1:8" ht="15" customHeight="1" x14ac:dyDescent="0.2">
      <c r="A17" s="27"/>
      <c r="B17" s="21"/>
      <c r="C17" s="16" t="s">
        <v>6</v>
      </c>
      <c r="D17" s="18"/>
      <c r="E17" s="16"/>
      <c r="F17" s="16"/>
      <c r="G17" s="16"/>
      <c r="H17" s="29"/>
    </row>
    <row r="18" spans="1:8" ht="15" customHeight="1" x14ac:dyDescent="0.2">
      <c r="A18" s="27"/>
      <c r="B18" s="21"/>
      <c r="C18" s="16" t="s">
        <v>14</v>
      </c>
      <c r="D18" s="18">
        <f>F18+E18+G18</f>
        <v>0</v>
      </c>
      <c r="E18" s="16">
        <v>0</v>
      </c>
      <c r="F18" s="16">
        <v>0</v>
      </c>
      <c r="G18" s="16">
        <v>0</v>
      </c>
      <c r="H18" s="29"/>
    </row>
    <row r="19" spans="1:8" ht="15.6" customHeight="1" x14ac:dyDescent="0.2">
      <c r="A19" s="27"/>
      <c r="B19" s="21"/>
      <c r="C19" s="16" t="s">
        <v>15</v>
      </c>
      <c r="D19" s="18">
        <f>F19+E19+G19</f>
        <v>0</v>
      </c>
      <c r="E19" s="16">
        <v>0</v>
      </c>
      <c r="F19" s="16">
        <v>0</v>
      </c>
      <c r="G19" s="16">
        <v>0</v>
      </c>
      <c r="H19" s="29"/>
    </row>
    <row r="20" spans="1:8" ht="17.45" customHeight="1" x14ac:dyDescent="0.2">
      <c r="A20" s="27"/>
      <c r="B20" s="21"/>
      <c r="C20" s="16" t="s">
        <v>100</v>
      </c>
      <c r="D20" s="18">
        <f>F20+E20+G20</f>
        <v>804</v>
      </c>
      <c r="E20" s="16">
        <v>268</v>
      </c>
      <c r="F20" s="16">
        <v>268</v>
      </c>
      <c r="G20" s="16">
        <v>268</v>
      </c>
      <c r="H20" s="29"/>
    </row>
    <row r="21" spans="1:8" ht="100.9" customHeight="1" x14ac:dyDescent="0.2">
      <c r="A21" s="27"/>
      <c r="B21" s="21"/>
      <c r="C21" s="16" t="s">
        <v>19</v>
      </c>
      <c r="D21" s="18">
        <f>F21+E21+G21</f>
        <v>0</v>
      </c>
      <c r="E21" s="16"/>
      <c r="F21" s="16">
        <v>0</v>
      </c>
      <c r="G21" s="16">
        <v>0</v>
      </c>
      <c r="H21" s="30"/>
    </row>
    <row r="22" spans="1:8" ht="16.149999999999999" customHeight="1" x14ac:dyDescent="0.2">
      <c r="A22" s="21" t="s">
        <v>24</v>
      </c>
      <c r="B22" s="21" t="s">
        <v>105</v>
      </c>
      <c r="C22" s="16" t="s">
        <v>5</v>
      </c>
      <c r="D22" s="18">
        <f>D24+D25+D26+D27</f>
        <v>128949.1</v>
      </c>
      <c r="E22" s="16">
        <f>E23+E24+E25+E26+E27</f>
        <v>51103.5</v>
      </c>
      <c r="F22" s="16">
        <f>F23+F24+F25+F26+F27</f>
        <v>39068.200000000004</v>
      </c>
      <c r="G22" s="16">
        <f>G23+G24+G25+G26+G27</f>
        <v>38777.4</v>
      </c>
      <c r="H22" s="31" t="s">
        <v>52</v>
      </c>
    </row>
    <row r="23" spans="1:8" ht="12" customHeight="1" x14ac:dyDescent="0.2">
      <c r="A23" s="21"/>
      <c r="B23" s="21"/>
      <c r="C23" s="16" t="s">
        <v>6</v>
      </c>
      <c r="D23" s="18"/>
      <c r="E23" s="16"/>
      <c r="F23" s="16"/>
      <c r="G23" s="16"/>
      <c r="H23" s="31"/>
    </row>
    <row r="24" spans="1:8" ht="15.6" customHeight="1" x14ac:dyDescent="0.2">
      <c r="A24" s="21"/>
      <c r="B24" s="21"/>
      <c r="C24" s="16" t="s">
        <v>14</v>
      </c>
      <c r="D24" s="18">
        <f>F24+E24+G24</f>
        <v>0</v>
      </c>
      <c r="E24" s="16">
        <v>0</v>
      </c>
      <c r="F24" s="16">
        <v>0</v>
      </c>
      <c r="G24" s="16">
        <v>0</v>
      </c>
      <c r="H24" s="31"/>
    </row>
    <row r="25" spans="1:8" ht="15.6" customHeight="1" x14ac:dyDescent="0.2">
      <c r="A25" s="21"/>
      <c r="B25" s="21"/>
      <c r="C25" s="16" t="s">
        <v>15</v>
      </c>
      <c r="D25" s="18">
        <f>F25+E25+G25</f>
        <v>128949.1</v>
      </c>
      <c r="E25" s="16">
        <f>44897+5000+675.9+530.6</f>
        <v>51103.5</v>
      </c>
      <c r="F25" s="16">
        <f>47348.9-5800.7-2480</f>
        <v>39068.200000000004</v>
      </c>
      <c r="G25" s="16">
        <f>47348.9-6001.5-2570</f>
        <v>38777.4</v>
      </c>
      <c r="H25" s="31"/>
    </row>
    <row r="26" spans="1:8" ht="15.6" customHeight="1" x14ac:dyDescent="0.2">
      <c r="A26" s="21"/>
      <c r="B26" s="21"/>
      <c r="C26" s="16" t="s">
        <v>100</v>
      </c>
      <c r="D26" s="18">
        <f>F26+E26+G26</f>
        <v>0</v>
      </c>
      <c r="E26" s="16">
        <v>0</v>
      </c>
      <c r="F26" s="16">
        <v>0</v>
      </c>
      <c r="G26" s="16">
        <v>0</v>
      </c>
      <c r="H26" s="31"/>
    </row>
    <row r="27" spans="1:8" ht="66.599999999999994" customHeight="1" x14ac:dyDescent="0.2">
      <c r="A27" s="21"/>
      <c r="B27" s="21"/>
      <c r="C27" s="16" t="s">
        <v>19</v>
      </c>
      <c r="D27" s="18">
        <f>F27+E27+G27</f>
        <v>0</v>
      </c>
      <c r="E27" s="16">
        <v>0</v>
      </c>
      <c r="F27" s="16">
        <v>0</v>
      </c>
      <c r="G27" s="16">
        <v>0</v>
      </c>
      <c r="H27" s="31"/>
    </row>
    <row r="28" spans="1:8" ht="15" customHeight="1" x14ac:dyDescent="0.2">
      <c r="A28" s="21" t="s">
        <v>25</v>
      </c>
      <c r="B28" s="21" t="s">
        <v>107</v>
      </c>
      <c r="C28" s="16" t="s">
        <v>5</v>
      </c>
      <c r="D28" s="18">
        <f>D30+D31+D32+D33</f>
        <v>16053.5</v>
      </c>
      <c r="E28" s="16">
        <f>E30+E31+E32+E33</f>
        <v>7145.8</v>
      </c>
      <c r="F28" s="16">
        <f>F30+F31+F32+F33</f>
        <v>5518.4</v>
      </c>
      <c r="G28" s="16">
        <f>G30+G31+G32+G33</f>
        <v>3389.2999999999997</v>
      </c>
      <c r="H28" s="22" t="s">
        <v>53</v>
      </c>
    </row>
    <row r="29" spans="1:8" x14ac:dyDescent="0.2">
      <c r="A29" s="21"/>
      <c r="B29" s="21"/>
      <c r="C29" s="16" t="s">
        <v>6</v>
      </c>
      <c r="D29" s="18"/>
      <c r="E29" s="16"/>
      <c r="F29" s="16"/>
      <c r="G29" s="16"/>
      <c r="H29" s="23"/>
    </row>
    <row r="30" spans="1:8" ht="16.149999999999999" customHeight="1" x14ac:dyDescent="0.2">
      <c r="A30" s="21"/>
      <c r="B30" s="21"/>
      <c r="C30" s="16" t="s">
        <v>14</v>
      </c>
      <c r="D30" s="18">
        <f>F30+E30+G30</f>
        <v>0</v>
      </c>
      <c r="E30" s="16">
        <v>0</v>
      </c>
      <c r="F30" s="16">
        <v>0</v>
      </c>
      <c r="G30" s="16">
        <v>0</v>
      </c>
      <c r="H30" s="23"/>
    </row>
    <row r="31" spans="1:8" x14ac:dyDescent="0.2">
      <c r="A31" s="21"/>
      <c r="B31" s="21"/>
      <c r="C31" s="16" t="s">
        <v>15</v>
      </c>
      <c r="D31" s="18">
        <f>F31+E31+G31</f>
        <v>16053.5</v>
      </c>
      <c r="E31" s="16">
        <v>7145.8</v>
      </c>
      <c r="F31" s="16">
        <f>6665.2-1146.8</f>
        <v>5518.4</v>
      </c>
      <c r="G31" s="16">
        <f>4124.4-735.1</f>
        <v>3389.2999999999997</v>
      </c>
      <c r="H31" s="23"/>
    </row>
    <row r="32" spans="1:8" x14ac:dyDescent="0.2">
      <c r="A32" s="21"/>
      <c r="B32" s="21"/>
      <c r="C32" s="16" t="s">
        <v>100</v>
      </c>
      <c r="D32" s="18">
        <f>F32+E32+G32</f>
        <v>0</v>
      </c>
      <c r="E32" s="16">
        <v>0</v>
      </c>
      <c r="F32" s="16">
        <v>0</v>
      </c>
      <c r="G32" s="16">
        <v>0</v>
      </c>
      <c r="H32" s="23"/>
    </row>
    <row r="33" spans="1:8" ht="36" customHeight="1" x14ac:dyDescent="0.2">
      <c r="A33" s="21"/>
      <c r="B33" s="21"/>
      <c r="C33" s="16" t="s">
        <v>19</v>
      </c>
      <c r="D33" s="18">
        <f>F33+E33+G33</f>
        <v>0</v>
      </c>
      <c r="E33" s="16"/>
      <c r="F33" s="16"/>
      <c r="G33" s="16">
        <v>0</v>
      </c>
      <c r="H33" s="24"/>
    </row>
    <row r="34" spans="1:8" ht="18.600000000000001" customHeight="1" x14ac:dyDescent="0.2">
      <c r="A34" s="21" t="s">
        <v>26</v>
      </c>
      <c r="B34" s="21" t="s">
        <v>105</v>
      </c>
      <c r="C34" s="16" t="s">
        <v>5</v>
      </c>
      <c r="D34" s="18">
        <f>D36+D37+D38+D39</f>
        <v>1180.4000000000001</v>
      </c>
      <c r="E34" s="16">
        <f>E36+E37+E38+E39</f>
        <v>378.2</v>
      </c>
      <c r="F34" s="16">
        <f>F36+F37+F38+F39</f>
        <v>393.2</v>
      </c>
      <c r="G34" s="16">
        <f>G36+G37+G38+G39</f>
        <v>409</v>
      </c>
      <c r="H34" s="31" t="s">
        <v>27</v>
      </c>
    </row>
    <row r="35" spans="1:8" ht="18.600000000000001" customHeight="1" x14ac:dyDescent="0.2">
      <c r="A35" s="21"/>
      <c r="B35" s="21"/>
      <c r="C35" s="16" t="s">
        <v>6</v>
      </c>
      <c r="D35" s="18"/>
      <c r="E35" s="16"/>
      <c r="F35" s="16"/>
      <c r="G35" s="16"/>
      <c r="H35" s="31"/>
    </row>
    <row r="36" spans="1:8" ht="17.45" customHeight="1" x14ac:dyDescent="0.2">
      <c r="A36" s="21"/>
      <c r="B36" s="21"/>
      <c r="C36" s="16" t="s">
        <v>14</v>
      </c>
      <c r="D36" s="18">
        <f>F36+E36+G36</f>
        <v>0</v>
      </c>
      <c r="E36" s="16">
        <v>0</v>
      </c>
      <c r="F36" s="16">
        <v>0</v>
      </c>
      <c r="G36" s="16">
        <v>0</v>
      </c>
      <c r="H36" s="31"/>
    </row>
    <row r="37" spans="1:8" ht="18.600000000000001" customHeight="1" x14ac:dyDescent="0.2">
      <c r="A37" s="21"/>
      <c r="B37" s="21"/>
      <c r="C37" s="16" t="s">
        <v>15</v>
      </c>
      <c r="D37" s="18">
        <f>F37+E37+G37</f>
        <v>590.20000000000005</v>
      </c>
      <c r="E37" s="16">
        <v>189.1</v>
      </c>
      <c r="F37" s="16">
        <v>196.6</v>
      </c>
      <c r="G37" s="16">
        <v>204.5</v>
      </c>
      <c r="H37" s="31"/>
    </row>
    <row r="38" spans="1:8" ht="21.6" customHeight="1" x14ac:dyDescent="0.2">
      <c r="A38" s="21"/>
      <c r="B38" s="21"/>
      <c r="C38" s="16" t="s">
        <v>100</v>
      </c>
      <c r="D38" s="18">
        <f>F38+E38+G38</f>
        <v>590.20000000000005</v>
      </c>
      <c r="E38" s="16">
        <v>189.1</v>
      </c>
      <c r="F38" s="16">
        <v>196.6</v>
      </c>
      <c r="G38" s="16">
        <v>204.5</v>
      </c>
      <c r="H38" s="31"/>
    </row>
    <row r="39" spans="1:8" ht="62.45" customHeight="1" x14ac:dyDescent="0.2">
      <c r="A39" s="21"/>
      <c r="B39" s="21"/>
      <c r="C39" s="16" t="s">
        <v>19</v>
      </c>
      <c r="D39" s="18">
        <f>F39+E39+G39</f>
        <v>0</v>
      </c>
      <c r="E39" s="16">
        <v>0</v>
      </c>
      <c r="F39" s="16">
        <v>0</v>
      </c>
      <c r="G39" s="16">
        <v>0</v>
      </c>
      <c r="H39" s="31"/>
    </row>
    <row r="40" spans="1:8" ht="16.149999999999999" customHeight="1" x14ac:dyDescent="0.2">
      <c r="A40" s="32" t="s">
        <v>46</v>
      </c>
      <c r="B40" s="21" t="s">
        <v>105</v>
      </c>
      <c r="C40" s="16" t="s">
        <v>5</v>
      </c>
      <c r="D40" s="18">
        <f>D42+D43+D44+D45</f>
        <v>30576.2</v>
      </c>
      <c r="E40" s="16">
        <f>E42+E43+E44+E45</f>
        <v>10650.300000000001</v>
      </c>
      <c r="F40" s="16">
        <f>F42+F43+F44+F45</f>
        <v>9720.4</v>
      </c>
      <c r="G40" s="16">
        <f>G42+G43+G44+G45</f>
        <v>10205.5</v>
      </c>
      <c r="H40" s="33" t="s">
        <v>34</v>
      </c>
    </row>
    <row r="41" spans="1:8" ht="16.149999999999999" customHeight="1" x14ac:dyDescent="0.2">
      <c r="A41" s="32"/>
      <c r="B41" s="21"/>
      <c r="C41" s="16" t="s">
        <v>6</v>
      </c>
      <c r="D41" s="18"/>
      <c r="E41" s="16"/>
      <c r="F41" s="16"/>
      <c r="G41" s="16"/>
      <c r="H41" s="33"/>
    </row>
    <row r="42" spans="1:8" ht="16.149999999999999" customHeight="1" x14ac:dyDescent="0.2">
      <c r="A42" s="32"/>
      <c r="B42" s="21"/>
      <c r="C42" s="16" t="s">
        <v>14</v>
      </c>
      <c r="D42" s="18">
        <f>F42+E42+G42</f>
        <v>27383.4</v>
      </c>
      <c r="E42" s="16">
        <v>9540.2000000000007</v>
      </c>
      <c r="F42" s="16">
        <v>8703.2999999999993</v>
      </c>
      <c r="G42" s="16">
        <v>9139.9</v>
      </c>
      <c r="H42" s="33"/>
    </row>
    <row r="43" spans="1:8" ht="16.149999999999999" customHeight="1" x14ac:dyDescent="0.2">
      <c r="A43" s="32"/>
      <c r="B43" s="21"/>
      <c r="C43" s="16" t="s">
        <v>15</v>
      </c>
      <c r="D43" s="18">
        <f>F43+E43+G43</f>
        <v>3042.7999999999997</v>
      </c>
      <c r="E43" s="16">
        <v>1060.0999999999999</v>
      </c>
      <c r="F43" s="16">
        <v>967.1</v>
      </c>
      <c r="G43" s="16">
        <v>1015.6</v>
      </c>
      <c r="H43" s="33"/>
    </row>
    <row r="44" spans="1:8" ht="16.149999999999999" customHeight="1" x14ac:dyDescent="0.2">
      <c r="A44" s="32"/>
      <c r="B44" s="21"/>
      <c r="C44" s="16" t="s">
        <v>100</v>
      </c>
      <c r="D44" s="18">
        <f>F44+E44+G44</f>
        <v>150</v>
      </c>
      <c r="E44" s="16">
        <v>50</v>
      </c>
      <c r="F44" s="16">
        <v>50</v>
      </c>
      <c r="G44" s="16">
        <v>50</v>
      </c>
      <c r="H44" s="33"/>
    </row>
    <row r="45" spans="1:8" ht="36" customHeight="1" x14ac:dyDescent="0.2">
      <c r="A45" s="32"/>
      <c r="B45" s="21"/>
      <c r="C45" s="16" t="s">
        <v>19</v>
      </c>
      <c r="D45" s="18">
        <f>F45+E45+G45</f>
        <v>0</v>
      </c>
      <c r="E45" s="16">
        <v>0</v>
      </c>
      <c r="F45" s="16">
        <v>0</v>
      </c>
      <c r="G45" s="16">
        <v>0</v>
      </c>
      <c r="H45" s="33"/>
    </row>
    <row r="46" spans="1:8" ht="33" customHeight="1" x14ac:dyDescent="0.2">
      <c r="A46" s="34" t="s">
        <v>47</v>
      </c>
      <c r="B46" s="21" t="s">
        <v>105</v>
      </c>
      <c r="C46" s="16" t="s">
        <v>5</v>
      </c>
      <c r="D46" s="18">
        <f>D48+D49+D50+D51</f>
        <v>1176.5</v>
      </c>
      <c r="E46" s="16">
        <f>E48+E49+E50+E51</f>
        <v>1176.5</v>
      </c>
      <c r="F46" s="16">
        <f>F48+F49+F50+F51</f>
        <v>0</v>
      </c>
      <c r="G46" s="16">
        <f>G48+G49+G50+G51</f>
        <v>0</v>
      </c>
      <c r="H46" s="33" t="s">
        <v>54</v>
      </c>
    </row>
    <row r="47" spans="1:8" ht="15" customHeight="1" x14ac:dyDescent="0.2">
      <c r="A47" s="35"/>
      <c r="B47" s="21"/>
      <c r="C47" s="16" t="s">
        <v>6</v>
      </c>
      <c r="D47" s="18"/>
      <c r="E47" s="16"/>
      <c r="F47" s="16"/>
      <c r="G47" s="16"/>
      <c r="H47" s="33"/>
    </row>
    <row r="48" spans="1:8" ht="15" customHeight="1" x14ac:dyDescent="0.2">
      <c r="A48" s="35"/>
      <c r="B48" s="21"/>
      <c r="C48" s="16" t="s">
        <v>14</v>
      </c>
      <c r="D48" s="18">
        <f>F48+E48+G48</f>
        <v>0</v>
      </c>
      <c r="E48" s="16">
        <v>0</v>
      </c>
      <c r="F48" s="16">
        <v>0</v>
      </c>
      <c r="G48" s="16">
        <v>0</v>
      </c>
      <c r="H48" s="33"/>
    </row>
    <row r="49" spans="1:8" ht="15" customHeight="1" x14ac:dyDescent="0.2">
      <c r="A49" s="35"/>
      <c r="B49" s="21"/>
      <c r="C49" s="16" t="s">
        <v>15</v>
      </c>
      <c r="D49" s="18">
        <f>F49+E49+G49</f>
        <v>1176.5</v>
      </c>
      <c r="E49" s="16">
        <v>1176.5</v>
      </c>
      <c r="F49" s="16">
        <v>0</v>
      </c>
      <c r="G49" s="16">
        <v>0</v>
      </c>
      <c r="H49" s="33"/>
    </row>
    <row r="50" spans="1:8" ht="15" customHeight="1" x14ac:dyDescent="0.2">
      <c r="A50" s="35"/>
      <c r="B50" s="21"/>
      <c r="C50" s="16" t="s">
        <v>100</v>
      </c>
      <c r="D50" s="18">
        <f>F50+E50+G50</f>
        <v>0</v>
      </c>
      <c r="E50" s="16">
        <v>0</v>
      </c>
      <c r="F50" s="16">
        <v>0</v>
      </c>
      <c r="G50" s="16">
        <v>0</v>
      </c>
      <c r="H50" s="33"/>
    </row>
    <row r="51" spans="1:8" ht="311.45" customHeight="1" x14ac:dyDescent="0.2">
      <c r="A51" s="36"/>
      <c r="B51" s="21"/>
      <c r="C51" s="16" t="s">
        <v>19</v>
      </c>
      <c r="D51" s="18">
        <f>F51+E51+G51</f>
        <v>0</v>
      </c>
      <c r="E51" s="16">
        <v>0</v>
      </c>
      <c r="F51" s="16">
        <v>0</v>
      </c>
      <c r="G51" s="16">
        <v>0</v>
      </c>
      <c r="H51" s="33"/>
    </row>
    <row r="52" spans="1:8" ht="22.5" customHeight="1" x14ac:dyDescent="0.2">
      <c r="A52" s="37" t="s">
        <v>103</v>
      </c>
      <c r="B52" s="38"/>
      <c r="C52" s="38"/>
      <c r="D52" s="38"/>
      <c r="E52" s="38"/>
      <c r="F52" s="38"/>
      <c r="G52" s="38"/>
      <c r="H52" s="31"/>
    </row>
    <row r="53" spans="1:8" ht="18.600000000000001" customHeight="1" x14ac:dyDescent="0.2">
      <c r="A53" s="21" t="s">
        <v>10</v>
      </c>
      <c r="B53" s="21" t="s">
        <v>105</v>
      </c>
      <c r="C53" s="16" t="s">
        <v>5</v>
      </c>
      <c r="D53" s="18">
        <f>D55+D56+D57+D58</f>
        <v>75106.299999999988</v>
      </c>
      <c r="E53" s="16">
        <f>E55+E56+E57+E58</f>
        <v>24882.1</v>
      </c>
      <c r="F53" s="16">
        <f>F55+F56+F57+F58</f>
        <v>25112.1</v>
      </c>
      <c r="G53" s="16">
        <f>G55+G56+G57+G58</f>
        <v>25112.1</v>
      </c>
      <c r="H53" s="31" t="s">
        <v>33</v>
      </c>
    </row>
    <row r="54" spans="1:8" ht="15" customHeight="1" x14ac:dyDescent="0.2">
      <c r="A54" s="21"/>
      <c r="B54" s="21"/>
      <c r="C54" s="16" t="s">
        <v>6</v>
      </c>
      <c r="D54" s="18"/>
      <c r="E54" s="16"/>
      <c r="F54" s="16"/>
      <c r="G54" s="16"/>
      <c r="H54" s="31"/>
    </row>
    <row r="55" spans="1:8" ht="15" customHeight="1" x14ac:dyDescent="0.2">
      <c r="A55" s="21"/>
      <c r="B55" s="21"/>
      <c r="C55" s="16" t="s">
        <v>14</v>
      </c>
      <c r="D55" s="18">
        <f>F55+E55+G55</f>
        <v>0</v>
      </c>
      <c r="E55" s="16">
        <v>0</v>
      </c>
      <c r="F55" s="16">
        <v>0</v>
      </c>
      <c r="G55" s="16">
        <v>0</v>
      </c>
      <c r="H55" s="31"/>
    </row>
    <row r="56" spans="1:8" ht="15" customHeight="1" x14ac:dyDescent="0.2">
      <c r="A56" s="21"/>
      <c r="B56" s="21"/>
      <c r="C56" s="16" t="s">
        <v>15</v>
      </c>
      <c r="D56" s="18">
        <f>F56+E56+G56</f>
        <v>0</v>
      </c>
      <c r="E56" s="16">
        <v>0</v>
      </c>
      <c r="F56" s="16">
        <v>0</v>
      </c>
      <c r="G56" s="16">
        <v>0</v>
      </c>
      <c r="H56" s="31"/>
    </row>
    <row r="57" spans="1:8" ht="15" customHeight="1" x14ac:dyDescent="0.2">
      <c r="A57" s="21"/>
      <c r="B57" s="21"/>
      <c r="C57" s="16" t="s">
        <v>100</v>
      </c>
      <c r="D57" s="18">
        <f>F57+E57+G57</f>
        <v>75106.299999999988</v>
      </c>
      <c r="E57" s="16">
        <f>25112.1-30-200</f>
        <v>24882.1</v>
      </c>
      <c r="F57" s="16">
        <v>25112.1</v>
      </c>
      <c r="G57" s="16">
        <v>25112.1</v>
      </c>
      <c r="H57" s="31"/>
    </row>
    <row r="58" spans="1:8" ht="27.6" customHeight="1" x14ac:dyDescent="0.2">
      <c r="A58" s="21"/>
      <c r="B58" s="21"/>
      <c r="C58" s="16" t="s">
        <v>19</v>
      </c>
      <c r="D58" s="18">
        <f>F58+E58+G58</f>
        <v>0</v>
      </c>
      <c r="E58" s="16">
        <v>0</v>
      </c>
      <c r="F58" s="16">
        <v>0</v>
      </c>
      <c r="G58" s="16">
        <v>0</v>
      </c>
      <c r="H58" s="31"/>
    </row>
    <row r="59" spans="1:8" ht="22.15" customHeight="1" x14ac:dyDescent="0.2">
      <c r="A59" s="39" t="s">
        <v>80</v>
      </c>
      <c r="B59" s="21" t="s">
        <v>105</v>
      </c>
      <c r="C59" s="16" t="s">
        <v>5</v>
      </c>
      <c r="D59" s="18">
        <f>D61+D62+D63+D64</f>
        <v>13402.699999999999</v>
      </c>
      <c r="E59" s="16">
        <f>E61+E62+E63+E64</f>
        <v>4573.2</v>
      </c>
      <c r="F59" s="16">
        <f>F61+F62+F63+F64</f>
        <v>3997.2000000000003</v>
      </c>
      <c r="G59" s="16">
        <f>G61+G62+G63+G64</f>
        <v>4832.3</v>
      </c>
      <c r="H59" s="22" t="s">
        <v>81</v>
      </c>
    </row>
    <row r="60" spans="1:8" ht="19.899999999999999" customHeight="1" x14ac:dyDescent="0.2">
      <c r="A60" s="40"/>
      <c r="B60" s="21"/>
      <c r="C60" s="16" t="s">
        <v>6</v>
      </c>
      <c r="D60" s="18"/>
      <c r="E60" s="16"/>
      <c r="F60" s="16"/>
      <c r="G60" s="16"/>
      <c r="H60" s="23"/>
    </row>
    <row r="61" spans="1:8" ht="19.899999999999999" customHeight="1" x14ac:dyDescent="0.2">
      <c r="A61" s="40"/>
      <c r="B61" s="21"/>
      <c r="C61" s="16" t="s">
        <v>14</v>
      </c>
      <c r="D61" s="18">
        <f>F61+E61+G61</f>
        <v>13146.3</v>
      </c>
      <c r="E61" s="16">
        <f>3917.3+576</f>
        <v>4493.3</v>
      </c>
      <c r="F61" s="16">
        <v>3917.3</v>
      </c>
      <c r="G61" s="16">
        <v>4735.7</v>
      </c>
      <c r="H61" s="23"/>
    </row>
    <row r="62" spans="1:8" ht="19.899999999999999" customHeight="1" x14ac:dyDescent="0.2">
      <c r="A62" s="40"/>
      <c r="B62" s="21"/>
      <c r="C62" s="16" t="s">
        <v>15</v>
      </c>
      <c r="D62" s="18">
        <f>F62+E62+G62</f>
        <v>256.39999999999998</v>
      </c>
      <c r="E62" s="16">
        <v>79.900000000000006</v>
      </c>
      <c r="F62" s="16">
        <v>79.900000000000006</v>
      </c>
      <c r="G62" s="16">
        <v>96.6</v>
      </c>
      <c r="H62" s="23"/>
    </row>
    <row r="63" spans="1:8" ht="19.899999999999999" customHeight="1" x14ac:dyDescent="0.2">
      <c r="A63" s="40"/>
      <c r="B63" s="21"/>
      <c r="C63" s="16" t="s">
        <v>100</v>
      </c>
      <c r="D63" s="18">
        <f>F63+E63+G63</f>
        <v>0</v>
      </c>
      <c r="E63" s="16">
        <v>0</v>
      </c>
      <c r="F63" s="16">
        <v>0</v>
      </c>
      <c r="G63" s="16">
        <v>0</v>
      </c>
      <c r="H63" s="23"/>
    </row>
    <row r="64" spans="1:8" ht="19.149999999999999" customHeight="1" x14ac:dyDescent="0.2">
      <c r="A64" s="41"/>
      <c r="B64" s="21"/>
      <c r="C64" s="16" t="s">
        <v>19</v>
      </c>
      <c r="D64" s="18">
        <f>F64+E64+G64</f>
        <v>0</v>
      </c>
      <c r="E64" s="16">
        <v>0</v>
      </c>
      <c r="F64" s="16">
        <v>0</v>
      </c>
      <c r="G64" s="16">
        <v>0</v>
      </c>
      <c r="H64" s="24"/>
    </row>
    <row r="65" spans="1:8" ht="15.6" customHeight="1" x14ac:dyDescent="0.2">
      <c r="A65" s="21" t="s">
        <v>82</v>
      </c>
      <c r="B65" s="21" t="s">
        <v>105</v>
      </c>
      <c r="C65" s="16" t="s">
        <v>5</v>
      </c>
      <c r="D65" s="18">
        <f>D67+D68+D69+D70</f>
        <v>3000</v>
      </c>
      <c r="E65" s="16">
        <f>E67+E68+E69+E70</f>
        <v>1000</v>
      </c>
      <c r="F65" s="16">
        <f>F67+F68+F69+F70</f>
        <v>1000</v>
      </c>
      <c r="G65" s="16">
        <f>G67+G68+G69+G70</f>
        <v>1000</v>
      </c>
      <c r="H65" s="31" t="s">
        <v>55</v>
      </c>
    </row>
    <row r="66" spans="1:8" ht="15" customHeight="1" x14ac:dyDescent="0.2">
      <c r="A66" s="21"/>
      <c r="B66" s="21"/>
      <c r="C66" s="16" t="s">
        <v>6</v>
      </c>
      <c r="D66" s="18"/>
      <c r="E66" s="16"/>
      <c r="F66" s="16"/>
      <c r="G66" s="16"/>
      <c r="H66" s="31"/>
    </row>
    <row r="67" spans="1:8" ht="15.6" customHeight="1" x14ac:dyDescent="0.2">
      <c r="A67" s="21"/>
      <c r="B67" s="21"/>
      <c r="C67" s="16" t="s">
        <v>14</v>
      </c>
      <c r="D67" s="18">
        <f>F67+E67+G67</f>
        <v>0</v>
      </c>
      <c r="E67" s="16">
        <v>0</v>
      </c>
      <c r="F67" s="16">
        <v>0</v>
      </c>
      <c r="G67" s="16">
        <v>0</v>
      </c>
      <c r="H67" s="31"/>
    </row>
    <row r="68" spans="1:8" ht="15" customHeight="1" x14ac:dyDescent="0.2">
      <c r="A68" s="21"/>
      <c r="B68" s="21"/>
      <c r="C68" s="16" t="s">
        <v>15</v>
      </c>
      <c r="D68" s="18">
        <f>F68+E68+G68</f>
        <v>3000</v>
      </c>
      <c r="E68" s="16">
        <v>1000</v>
      </c>
      <c r="F68" s="16">
        <v>1000</v>
      </c>
      <c r="G68" s="16">
        <v>1000</v>
      </c>
      <c r="H68" s="31"/>
    </row>
    <row r="69" spans="1:8" ht="15" customHeight="1" x14ac:dyDescent="0.2">
      <c r="A69" s="21"/>
      <c r="B69" s="21"/>
      <c r="C69" s="16" t="s">
        <v>100</v>
      </c>
      <c r="D69" s="18">
        <f>F69+E69+G69</f>
        <v>0</v>
      </c>
      <c r="E69" s="16">
        <v>0</v>
      </c>
      <c r="F69" s="16">
        <v>0</v>
      </c>
      <c r="G69" s="16">
        <v>0</v>
      </c>
      <c r="H69" s="31"/>
    </row>
    <row r="70" spans="1:8" ht="27" customHeight="1" x14ac:dyDescent="0.2">
      <c r="A70" s="21"/>
      <c r="B70" s="21"/>
      <c r="C70" s="16" t="s">
        <v>19</v>
      </c>
      <c r="D70" s="18">
        <f>F70+E70+G70</f>
        <v>0</v>
      </c>
      <c r="E70" s="16">
        <v>0</v>
      </c>
      <c r="F70" s="16">
        <v>0</v>
      </c>
      <c r="G70" s="16">
        <v>0</v>
      </c>
      <c r="H70" s="31"/>
    </row>
    <row r="71" spans="1:8" ht="16.149999999999999" customHeight="1" x14ac:dyDescent="0.2">
      <c r="A71" s="21" t="s">
        <v>83</v>
      </c>
      <c r="B71" s="21" t="s">
        <v>105</v>
      </c>
      <c r="C71" s="16" t="s">
        <v>5</v>
      </c>
      <c r="D71" s="18">
        <f>D73+D74+D75+D76</f>
        <v>40</v>
      </c>
      <c r="E71" s="16">
        <f>E73+E74+E75+E76</f>
        <v>0</v>
      </c>
      <c r="F71" s="16">
        <f>F73+F74+F75+F76</f>
        <v>20</v>
      </c>
      <c r="G71" s="16">
        <f>G73+G74+G75+G76</f>
        <v>20</v>
      </c>
      <c r="H71" s="31" t="s">
        <v>56</v>
      </c>
    </row>
    <row r="72" spans="1:8" ht="15" customHeight="1" x14ac:dyDescent="0.2">
      <c r="A72" s="21"/>
      <c r="B72" s="21"/>
      <c r="C72" s="16" t="s">
        <v>6</v>
      </c>
      <c r="D72" s="18"/>
      <c r="E72" s="16"/>
      <c r="F72" s="16"/>
      <c r="G72" s="16"/>
      <c r="H72" s="31"/>
    </row>
    <row r="73" spans="1:8" ht="15" customHeight="1" x14ac:dyDescent="0.2">
      <c r="A73" s="21"/>
      <c r="B73" s="21"/>
      <c r="C73" s="16" t="s">
        <v>14</v>
      </c>
      <c r="D73" s="18">
        <f>F73+E73+G73</f>
        <v>0</v>
      </c>
      <c r="E73" s="16">
        <f>I73+J73+K73+L73+M73+N73</f>
        <v>0</v>
      </c>
      <c r="F73" s="16">
        <v>0</v>
      </c>
      <c r="G73" s="16">
        <v>0</v>
      </c>
      <c r="H73" s="31"/>
    </row>
    <row r="74" spans="1:8" ht="15" customHeight="1" x14ac:dyDescent="0.2">
      <c r="A74" s="21"/>
      <c r="B74" s="21"/>
      <c r="C74" s="16" t="s">
        <v>15</v>
      </c>
      <c r="D74" s="18">
        <f>F74+E74+G74</f>
        <v>0</v>
      </c>
      <c r="E74" s="16">
        <f>I74+J74+K74+L74+M74+N74</f>
        <v>0</v>
      </c>
      <c r="F74" s="16">
        <v>0</v>
      </c>
      <c r="G74" s="16">
        <v>0</v>
      </c>
      <c r="H74" s="31"/>
    </row>
    <row r="75" spans="1:8" ht="15" customHeight="1" x14ac:dyDescent="0.2">
      <c r="A75" s="21"/>
      <c r="B75" s="21"/>
      <c r="C75" s="16" t="s">
        <v>100</v>
      </c>
      <c r="D75" s="18">
        <f>F75+E75+G75</f>
        <v>40</v>
      </c>
      <c r="E75" s="16">
        <v>0</v>
      </c>
      <c r="F75" s="16">
        <v>20</v>
      </c>
      <c r="G75" s="16">
        <v>20</v>
      </c>
      <c r="H75" s="31"/>
    </row>
    <row r="76" spans="1:8" ht="33" customHeight="1" x14ac:dyDescent="0.2">
      <c r="A76" s="21"/>
      <c r="B76" s="21"/>
      <c r="C76" s="16" t="s">
        <v>19</v>
      </c>
      <c r="D76" s="18">
        <f>F76+E76+G76</f>
        <v>0</v>
      </c>
      <c r="E76" s="16">
        <v>0</v>
      </c>
      <c r="F76" s="16">
        <v>0</v>
      </c>
      <c r="G76" s="16">
        <v>0</v>
      </c>
      <c r="H76" s="31"/>
    </row>
    <row r="77" spans="1:8" ht="15" customHeight="1" x14ac:dyDescent="0.2">
      <c r="A77" s="21" t="s">
        <v>84</v>
      </c>
      <c r="B77" s="21" t="s">
        <v>105</v>
      </c>
      <c r="C77" s="16" t="s">
        <v>5</v>
      </c>
      <c r="D77" s="18">
        <f>D79+D80+D81+D82</f>
        <v>111711.20000000001</v>
      </c>
      <c r="E77" s="16">
        <f>E79+E80+E81+E82</f>
        <v>55382.8</v>
      </c>
      <c r="F77" s="16">
        <f>F79+F80+F81+F82</f>
        <v>28245.9</v>
      </c>
      <c r="G77" s="16">
        <f>G79+G80+G81+G82</f>
        <v>28082.5</v>
      </c>
      <c r="H77" s="22" t="s">
        <v>57</v>
      </c>
    </row>
    <row r="78" spans="1:8" ht="15" customHeight="1" x14ac:dyDescent="0.2">
      <c r="A78" s="21"/>
      <c r="B78" s="21"/>
      <c r="C78" s="16" t="s">
        <v>6</v>
      </c>
      <c r="D78" s="18"/>
      <c r="E78" s="16"/>
      <c r="F78" s="16"/>
      <c r="G78" s="16"/>
      <c r="H78" s="23"/>
    </row>
    <row r="79" spans="1:8" ht="15" customHeight="1" x14ac:dyDescent="0.2">
      <c r="A79" s="21"/>
      <c r="B79" s="21"/>
      <c r="C79" s="16" t="s">
        <v>14</v>
      </c>
      <c r="D79" s="18">
        <f>F79+E79+G79</f>
        <v>111711.20000000001</v>
      </c>
      <c r="E79" s="16">
        <f>27919.3+7218.3+20245.2</f>
        <v>55382.8</v>
      </c>
      <c r="F79" s="16">
        <v>28245.9</v>
      </c>
      <c r="G79" s="16">
        <v>28082.5</v>
      </c>
      <c r="H79" s="23"/>
    </row>
    <row r="80" spans="1:8" ht="15" customHeight="1" x14ac:dyDescent="0.2">
      <c r="A80" s="21"/>
      <c r="B80" s="21"/>
      <c r="C80" s="16" t="s">
        <v>15</v>
      </c>
      <c r="D80" s="18">
        <f>F80+E80+G80</f>
        <v>0</v>
      </c>
      <c r="E80" s="16">
        <f>I80+J80+K80+L80+M80+N80</f>
        <v>0</v>
      </c>
      <c r="F80" s="16">
        <v>0</v>
      </c>
      <c r="G80" s="16">
        <v>0</v>
      </c>
      <c r="H80" s="23"/>
    </row>
    <row r="81" spans="1:8" ht="15" customHeight="1" x14ac:dyDescent="0.2">
      <c r="A81" s="21"/>
      <c r="B81" s="21"/>
      <c r="C81" s="16" t="s">
        <v>100</v>
      </c>
      <c r="D81" s="18">
        <f>F81+E81+G81</f>
        <v>0</v>
      </c>
      <c r="E81" s="16">
        <v>0</v>
      </c>
      <c r="F81" s="16">
        <v>0</v>
      </c>
      <c r="G81" s="16">
        <v>0</v>
      </c>
      <c r="H81" s="23"/>
    </row>
    <row r="82" spans="1:8" ht="31.9" customHeight="1" x14ac:dyDescent="0.2">
      <c r="A82" s="21"/>
      <c r="B82" s="21"/>
      <c r="C82" s="16" t="s">
        <v>19</v>
      </c>
      <c r="D82" s="18">
        <f>F82+E82+G82</f>
        <v>0</v>
      </c>
      <c r="E82" s="16">
        <v>0</v>
      </c>
      <c r="F82" s="16">
        <v>0</v>
      </c>
      <c r="G82" s="16">
        <v>0</v>
      </c>
      <c r="H82" s="24"/>
    </row>
    <row r="83" spans="1:8" ht="20.25" customHeight="1" x14ac:dyDescent="0.2">
      <c r="A83" s="39" t="s">
        <v>85</v>
      </c>
      <c r="B83" s="21" t="s">
        <v>105</v>
      </c>
      <c r="C83" s="16" t="s">
        <v>5</v>
      </c>
      <c r="D83" s="18">
        <f>D85+D86+D87+D88</f>
        <v>952</v>
      </c>
      <c r="E83" s="16">
        <f>E85+E86+E87+E88</f>
        <v>344.8</v>
      </c>
      <c r="F83" s="16">
        <f>F85+F86+F87+F88</f>
        <v>303.60000000000002</v>
      </c>
      <c r="G83" s="16">
        <f>G85+G86+G87+G88</f>
        <v>303.60000000000002</v>
      </c>
      <c r="H83" s="22" t="s">
        <v>58</v>
      </c>
    </row>
    <row r="84" spans="1:8" ht="12" customHeight="1" x14ac:dyDescent="0.2">
      <c r="A84" s="40"/>
      <c r="B84" s="21"/>
      <c r="C84" s="16" t="s">
        <v>6</v>
      </c>
      <c r="D84" s="18"/>
      <c r="E84" s="16"/>
      <c r="F84" s="16"/>
      <c r="G84" s="16"/>
      <c r="H84" s="23"/>
    </row>
    <row r="85" spans="1:8" ht="20.25" customHeight="1" x14ac:dyDescent="0.2">
      <c r="A85" s="40"/>
      <c r="B85" s="21"/>
      <c r="C85" s="16" t="s">
        <v>14</v>
      </c>
      <c r="D85" s="18">
        <f>F85+E85+G85</f>
        <v>0</v>
      </c>
      <c r="E85" s="16">
        <v>0</v>
      </c>
      <c r="F85" s="16">
        <v>0</v>
      </c>
      <c r="G85" s="16">
        <v>0</v>
      </c>
      <c r="H85" s="23"/>
    </row>
    <row r="86" spans="1:8" ht="20.25" customHeight="1" x14ac:dyDescent="0.2">
      <c r="A86" s="40"/>
      <c r="B86" s="21"/>
      <c r="C86" s="16" t="s">
        <v>15</v>
      </c>
      <c r="D86" s="18">
        <f>F86+E86+G86</f>
        <v>614.20000000000005</v>
      </c>
      <c r="E86" s="16">
        <v>241.4</v>
      </c>
      <c r="F86" s="16">
        <v>186.4</v>
      </c>
      <c r="G86" s="16">
        <v>186.4</v>
      </c>
      <c r="H86" s="23"/>
    </row>
    <row r="87" spans="1:8" ht="20.25" customHeight="1" x14ac:dyDescent="0.2">
      <c r="A87" s="40"/>
      <c r="B87" s="21"/>
      <c r="C87" s="16" t="s">
        <v>100</v>
      </c>
      <c r="D87" s="18">
        <f>F87+E87+G87</f>
        <v>337.8</v>
      </c>
      <c r="E87" s="16">
        <v>103.4</v>
      </c>
      <c r="F87" s="16">
        <v>117.2</v>
      </c>
      <c r="G87" s="16">
        <v>117.2</v>
      </c>
      <c r="H87" s="23"/>
    </row>
    <row r="88" spans="1:8" ht="20.25" customHeight="1" x14ac:dyDescent="0.2">
      <c r="A88" s="41"/>
      <c r="B88" s="21"/>
      <c r="C88" s="16" t="s">
        <v>19</v>
      </c>
      <c r="D88" s="18">
        <f>F88+E88+G88</f>
        <v>0</v>
      </c>
      <c r="E88" s="16">
        <v>0</v>
      </c>
      <c r="F88" s="16">
        <v>0</v>
      </c>
      <c r="G88" s="16">
        <v>0</v>
      </c>
      <c r="H88" s="24"/>
    </row>
    <row r="89" spans="1:8" ht="20.25" customHeight="1" x14ac:dyDescent="0.2">
      <c r="A89" s="21" t="s">
        <v>86</v>
      </c>
      <c r="B89" s="21" t="s">
        <v>105</v>
      </c>
      <c r="C89" s="16" t="s">
        <v>5</v>
      </c>
      <c r="D89" s="18">
        <f>D91+D92+D93+D94</f>
        <v>0</v>
      </c>
      <c r="E89" s="16">
        <f>E91+E92+E93+E94</f>
        <v>0</v>
      </c>
      <c r="F89" s="16">
        <f>F91+F92+F93+F94</f>
        <v>0</v>
      </c>
      <c r="G89" s="16">
        <f>G91+G92+G93+G94</f>
        <v>0</v>
      </c>
      <c r="H89" s="31" t="s">
        <v>95</v>
      </c>
    </row>
    <row r="90" spans="1:8" ht="20.25" customHeight="1" x14ac:dyDescent="0.2">
      <c r="A90" s="21"/>
      <c r="B90" s="21"/>
      <c r="C90" s="16" t="s">
        <v>6</v>
      </c>
      <c r="D90" s="18"/>
      <c r="E90" s="16"/>
      <c r="F90" s="16"/>
      <c r="G90" s="16"/>
      <c r="H90" s="31"/>
    </row>
    <row r="91" spans="1:8" ht="20.25" customHeight="1" x14ac:dyDescent="0.2">
      <c r="A91" s="21"/>
      <c r="B91" s="21"/>
      <c r="C91" s="16" t="s">
        <v>14</v>
      </c>
      <c r="D91" s="18">
        <f>F91+E91+G91</f>
        <v>0</v>
      </c>
      <c r="E91" s="16">
        <f>I91+J91+K91+L91+M91+N91</f>
        <v>0</v>
      </c>
      <c r="F91" s="16">
        <v>0</v>
      </c>
      <c r="G91" s="16">
        <v>0</v>
      </c>
      <c r="H91" s="31"/>
    </row>
    <row r="92" spans="1:8" ht="20.25" customHeight="1" x14ac:dyDescent="0.2">
      <c r="A92" s="21"/>
      <c r="B92" s="21"/>
      <c r="C92" s="16" t="s">
        <v>15</v>
      </c>
      <c r="D92" s="18">
        <f>F92+E92+G92</f>
        <v>0</v>
      </c>
      <c r="E92" s="16">
        <f>I92+J92+K92+L92+M92+N92</f>
        <v>0</v>
      </c>
      <c r="F92" s="16">
        <v>0</v>
      </c>
      <c r="G92" s="16">
        <v>0</v>
      </c>
      <c r="H92" s="31"/>
    </row>
    <row r="93" spans="1:8" ht="20.25" customHeight="1" x14ac:dyDescent="0.2">
      <c r="A93" s="21"/>
      <c r="B93" s="21"/>
      <c r="C93" s="16" t="s">
        <v>100</v>
      </c>
      <c r="D93" s="18">
        <f>F93+E93+G93</f>
        <v>0</v>
      </c>
      <c r="E93" s="16">
        <v>0</v>
      </c>
      <c r="F93" s="16">
        <v>0</v>
      </c>
      <c r="G93" s="16">
        <v>0</v>
      </c>
      <c r="H93" s="31"/>
    </row>
    <row r="94" spans="1:8" ht="20.25" customHeight="1" x14ac:dyDescent="0.2">
      <c r="A94" s="21"/>
      <c r="B94" s="21"/>
      <c r="C94" s="16" t="s">
        <v>19</v>
      </c>
      <c r="D94" s="18">
        <f>F94+E94+G94</f>
        <v>0</v>
      </c>
      <c r="E94" s="16">
        <v>0</v>
      </c>
      <c r="F94" s="16">
        <v>0</v>
      </c>
      <c r="G94" s="16">
        <v>0</v>
      </c>
      <c r="H94" s="31"/>
    </row>
    <row r="95" spans="1:8" ht="33.6" customHeight="1" x14ac:dyDescent="0.2">
      <c r="A95" s="21" t="s">
        <v>11</v>
      </c>
      <c r="B95" s="21"/>
      <c r="C95" s="21"/>
      <c r="D95" s="21"/>
      <c r="E95" s="21"/>
      <c r="F95" s="21"/>
      <c r="G95" s="21"/>
      <c r="H95" s="21"/>
    </row>
    <row r="96" spans="1:8" ht="19.899999999999999" customHeight="1" x14ac:dyDescent="0.2">
      <c r="A96" s="21" t="s">
        <v>48</v>
      </c>
      <c r="B96" s="21" t="s">
        <v>105</v>
      </c>
      <c r="C96" s="16" t="s">
        <v>5</v>
      </c>
      <c r="D96" s="18">
        <f>D98+D99+D100+D101</f>
        <v>0</v>
      </c>
      <c r="E96" s="16">
        <f>E98+E99+E100+E101</f>
        <v>0</v>
      </c>
      <c r="F96" s="16">
        <f>F98+F99+F100+F101</f>
        <v>0</v>
      </c>
      <c r="G96" s="16">
        <f>G98+G99+G100+G101</f>
        <v>0</v>
      </c>
      <c r="H96" s="31" t="s">
        <v>59</v>
      </c>
    </row>
    <row r="97" spans="1:8" ht="15.6" customHeight="1" x14ac:dyDescent="0.2">
      <c r="A97" s="21"/>
      <c r="B97" s="21"/>
      <c r="C97" s="16" t="s">
        <v>6</v>
      </c>
      <c r="D97" s="18"/>
      <c r="E97" s="16"/>
      <c r="F97" s="16"/>
      <c r="G97" s="16"/>
      <c r="H97" s="31"/>
    </row>
    <row r="98" spans="1:8" ht="15.6" customHeight="1" x14ac:dyDescent="0.2">
      <c r="A98" s="21"/>
      <c r="B98" s="21"/>
      <c r="C98" s="16" t="s">
        <v>14</v>
      </c>
      <c r="D98" s="18">
        <f>F98+E98+G98</f>
        <v>0</v>
      </c>
      <c r="E98" s="16">
        <v>0</v>
      </c>
      <c r="F98" s="16">
        <v>0</v>
      </c>
      <c r="G98" s="16">
        <v>0</v>
      </c>
      <c r="H98" s="31"/>
    </row>
    <row r="99" spans="1:8" ht="14.45" customHeight="1" x14ac:dyDescent="0.2">
      <c r="A99" s="21"/>
      <c r="B99" s="21"/>
      <c r="C99" s="16" t="s">
        <v>15</v>
      </c>
      <c r="D99" s="18">
        <f>F99+E99+G99</f>
        <v>0</v>
      </c>
      <c r="E99" s="16">
        <v>0</v>
      </c>
      <c r="F99" s="16">
        <v>0</v>
      </c>
      <c r="G99" s="16">
        <v>0</v>
      </c>
      <c r="H99" s="31"/>
    </row>
    <row r="100" spans="1:8" ht="17.45" customHeight="1" x14ac:dyDescent="0.2">
      <c r="A100" s="21"/>
      <c r="B100" s="21"/>
      <c r="C100" s="16" t="s">
        <v>100</v>
      </c>
      <c r="D100" s="18">
        <f>F100+E100+G100</f>
        <v>0</v>
      </c>
      <c r="E100" s="16">
        <v>0</v>
      </c>
      <c r="F100" s="16">
        <v>0</v>
      </c>
      <c r="G100" s="16">
        <v>0</v>
      </c>
      <c r="H100" s="31"/>
    </row>
    <row r="101" spans="1:8" ht="34.9" customHeight="1" x14ac:dyDescent="0.2">
      <c r="A101" s="39"/>
      <c r="B101" s="21"/>
      <c r="C101" s="16" t="s">
        <v>19</v>
      </c>
      <c r="D101" s="18">
        <f>F101+E101+G101</f>
        <v>0</v>
      </c>
      <c r="E101" s="16">
        <v>0</v>
      </c>
      <c r="F101" s="16">
        <v>0</v>
      </c>
      <c r="G101" s="16">
        <v>0</v>
      </c>
      <c r="H101" s="31"/>
    </row>
    <row r="102" spans="1:8" ht="13.9" customHeight="1" x14ac:dyDescent="0.2">
      <c r="A102" s="42" t="s">
        <v>49</v>
      </c>
      <c r="B102" s="21" t="s">
        <v>105</v>
      </c>
      <c r="C102" s="17" t="s">
        <v>5</v>
      </c>
      <c r="D102" s="18">
        <f>D104+D105+D106+D107</f>
        <v>294.2</v>
      </c>
      <c r="E102" s="16">
        <f>E104+E105+E106+E107</f>
        <v>0</v>
      </c>
      <c r="F102" s="16">
        <f>F104+F105+F106+F107</f>
        <v>147.1</v>
      </c>
      <c r="G102" s="16">
        <f>G104+G105+G106+G107</f>
        <v>147.1</v>
      </c>
      <c r="H102" s="22" t="s">
        <v>69</v>
      </c>
    </row>
    <row r="103" spans="1:8" x14ac:dyDescent="0.2">
      <c r="A103" s="42"/>
      <c r="B103" s="21"/>
      <c r="C103" s="17" t="s">
        <v>6</v>
      </c>
      <c r="D103" s="18"/>
      <c r="E103" s="16"/>
      <c r="F103" s="16"/>
      <c r="G103" s="16"/>
      <c r="H103" s="23"/>
    </row>
    <row r="104" spans="1:8" x14ac:dyDescent="0.2">
      <c r="A104" s="42"/>
      <c r="B104" s="21"/>
      <c r="C104" s="17" t="s">
        <v>14</v>
      </c>
      <c r="D104" s="18">
        <f>F104+E104+G104</f>
        <v>0</v>
      </c>
      <c r="E104" s="16">
        <v>0</v>
      </c>
      <c r="F104" s="16">
        <v>0</v>
      </c>
      <c r="G104" s="16">
        <v>0</v>
      </c>
      <c r="H104" s="23"/>
    </row>
    <row r="105" spans="1:8" x14ac:dyDescent="0.2">
      <c r="A105" s="42"/>
      <c r="B105" s="21"/>
      <c r="C105" s="17" t="s">
        <v>15</v>
      </c>
      <c r="D105" s="18">
        <f>F105+E105+G105</f>
        <v>0</v>
      </c>
      <c r="E105" s="16">
        <v>0</v>
      </c>
      <c r="F105" s="16">
        <v>0</v>
      </c>
      <c r="G105" s="16">
        <v>0</v>
      </c>
      <c r="H105" s="23"/>
    </row>
    <row r="106" spans="1:8" x14ac:dyDescent="0.2">
      <c r="A106" s="42"/>
      <c r="B106" s="21"/>
      <c r="C106" s="16" t="s">
        <v>100</v>
      </c>
      <c r="D106" s="18">
        <f>F106+E106+G106</f>
        <v>294.2</v>
      </c>
      <c r="E106" s="16">
        <v>0</v>
      </c>
      <c r="F106" s="16">
        <v>147.1</v>
      </c>
      <c r="G106" s="16">
        <v>147.1</v>
      </c>
      <c r="H106" s="23"/>
    </row>
    <row r="107" spans="1:8" ht="59.45" customHeight="1" x14ac:dyDescent="0.2">
      <c r="A107" s="42"/>
      <c r="B107" s="21"/>
      <c r="C107" s="17" t="s">
        <v>19</v>
      </c>
      <c r="D107" s="18">
        <f>F107+E107+G107</f>
        <v>0</v>
      </c>
      <c r="E107" s="16">
        <v>0</v>
      </c>
      <c r="F107" s="16">
        <v>0</v>
      </c>
      <c r="G107" s="16">
        <v>0</v>
      </c>
      <c r="H107" s="24"/>
    </row>
    <row r="108" spans="1:8" ht="22.5" customHeight="1" x14ac:dyDescent="0.2">
      <c r="A108" s="41" t="s">
        <v>12</v>
      </c>
      <c r="B108" s="41"/>
      <c r="C108" s="21"/>
      <c r="D108" s="21"/>
      <c r="E108" s="21"/>
      <c r="F108" s="21"/>
      <c r="G108" s="21"/>
      <c r="H108" s="21"/>
    </row>
    <row r="109" spans="1:8" ht="20.45" customHeight="1" x14ac:dyDescent="0.2">
      <c r="A109" s="21" t="s">
        <v>73</v>
      </c>
      <c r="B109" s="21" t="s">
        <v>108</v>
      </c>
      <c r="C109" s="16" t="s">
        <v>5</v>
      </c>
      <c r="D109" s="18">
        <f>D111+D112+D113+D114</f>
        <v>800</v>
      </c>
      <c r="E109" s="16">
        <f>E111+E112+E113+E114</f>
        <v>800</v>
      </c>
      <c r="F109" s="16">
        <f>F111+F112+F113+F114</f>
        <v>0</v>
      </c>
      <c r="G109" s="16">
        <f>G111+G112+G113+G114</f>
        <v>0</v>
      </c>
      <c r="H109" s="31" t="s">
        <v>109</v>
      </c>
    </row>
    <row r="110" spans="1:8" ht="16.899999999999999" customHeight="1" x14ac:dyDescent="0.2">
      <c r="A110" s="21"/>
      <c r="B110" s="21"/>
      <c r="C110" s="16" t="s">
        <v>6</v>
      </c>
      <c r="D110" s="18"/>
      <c r="E110" s="16"/>
      <c r="F110" s="16"/>
      <c r="G110" s="16"/>
      <c r="H110" s="31"/>
    </row>
    <row r="111" spans="1:8" ht="12.6" customHeight="1" x14ac:dyDescent="0.2">
      <c r="A111" s="21"/>
      <c r="B111" s="21"/>
      <c r="C111" s="16" t="s">
        <v>14</v>
      </c>
      <c r="D111" s="18">
        <f>F111+E111+G111</f>
        <v>0</v>
      </c>
      <c r="E111" s="16">
        <v>0</v>
      </c>
      <c r="F111" s="16">
        <v>0</v>
      </c>
      <c r="G111" s="16">
        <v>0</v>
      </c>
      <c r="H111" s="31"/>
    </row>
    <row r="112" spans="1:8" x14ac:dyDescent="0.2">
      <c r="A112" s="21"/>
      <c r="B112" s="21"/>
      <c r="C112" s="16" t="s">
        <v>15</v>
      </c>
      <c r="D112" s="18">
        <f>F112+E112+G112</f>
        <v>800</v>
      </c>
      <c r="E112" s="16">
        <f>800</f>
        <v>800</v>
      </c>
      <c r="F112" s="16">
        <v>0</v>
      </c>
      <c r="G112" s="16">
        <v>0</v>
      </c>
      <c r="H112" s="31"/>
    </row>
    <row r="113" spans="1:8" x14ac:dyDescent="0.2">
      <c r="A113" s="21"/>
      <c r="B113" s="21"/>
      <c r="C113" s="16" t="s">
        <v>100</v>
      </c>
      <c r="D113" s="18">
        <f>F113+E113+G113</f>
        <v>0</v>
      </c>
      <c r="E113" s="16">
        <v>0</v>
      </c>
      <c r="F113" s="16">
        <v>0</v>
      </c>
      <c r="G113" s="16">
        <v>0</v>
      </c>
      <c r="H113" s="31"/>
    </row>
    <row r="114" spans="1:8" ht="229.15" customHeight="1" x14ac:dyDescent="0.2">
      <c r="A114" s="21"/>
      <c r="B114" s="21"/>
      <c r="C114" s="16" t="s">
        <v>19</v>
      </c>
      <c r="D114" s="18">
        <f>F114+E114+G114</f>
        <v>0</v>
      </c>
      <c r="E114" s="16">
        <v>0</v>
      </c>
      <c r="F114" s="16">
        <v>0</v>
      </c>
      <c r="G114" s="16">
        <v>0</v>
      </c>
      <c r="H114" s="31"/>
    </row>
    <row r="115" spans="1:8" ht="17.45" customHeight="1" x14ac:dyDescent="0.2">
      <c r="A115" s="21" t="s">
        <v>72</v>
      </c>
      <c r="B115" s="21" t="s">
        <v>105</v>
      </c>
      <c r="C115" s="16" t="s">
        <v>5</v>
      </c>
      <c r="D115" s="18">
        <f>D117+D118+D119+D120</f>
        <v>14593.900000000001</v>
      </c>
      <c r="E115" s="16">
        <f>E117+E118+E119+E120</f>
        <v>4593.9000000000005</v>
      </c>
      <c r="F115" s="16">
        <f>F117+F118+F119+F120</f>
        <v>5000</v>
      </c>
      <c r="G115" s="16">
        <f>G117+G118+G119+G120</f>
        <v>5000</v>
      </c>
      <c r="H115" s="31" t="s">
        <v>89</v>
      </c>
    </row>
    <row r="116" spans="1:8" ht="16.149999999999999" customHeight="1" x14ac:dyDescent="0.2">
      <c r="A116" s="21"/>
      <c r="B116" s="21"/>
      <c r="C116" s="16" t="s">
        <v>6</v>
      </c>
      <c r="D116" s="18"/>
      <c r="E116" s="16"/>
      <c r="F116" s="16"/>
      <c r="G116" s="16"/>
      <c r="H116" s="31"/>
    </row>
    <row r="117" spans="1:8" ht="14.45" customHeight="1" x14ac:dyDescent="0.2">
      <c r="A117" s="21"/>
      <c r="B117" s="21"/>
      <c r="C117" s="16" t="s">
        <v>14</v>
      </c>
      <c r="D117" s="18">
        <f>F117+E117+G117</f>
        <v>0</v>
      </c>
      <c r="E117" s="16">
        <v>0</v>
      </c>
      <c r="F117" s="16">
        <v>0</v>
      </c>
      <c r="G117" s="16">
        <v>0</v>
      </c>
      <c r="H117" s="31"/>
    </row>
    <row r="118" spans="1:8" ht="14.45" customHeight="1" x14ac:dyDescent="0.2">
      <c r="A118" s="21"/>
      <c r="B118" s="21"/>
      <c r="C118" s="16" t="s">
        <v>15</v>
      </c>
      <c r="D118" s="18">
        <f>F118+E118+G118</f>
        <v>14593.900000000001</v>
      </c>
      <c r="E118" s="16">
        <f>4150.3+443.6</f>
        <v>4593.9000000000005</v>
      </c>
      <c r="F118" s="16">
        <v>5000</v>
      </c>
      <c r="G118" s="16">
        <v>5000</v>
      </c>
      <c r="H118" s="31"/>
    </row>
    <row r="119" spans="1:8" ht="13.9" customHeight="1" x14ac:dyDescent="0.2">
      <c r="A119" s="21"/>
      <c r="B119" s="21"/>
      <c r="C119" s="16" t="s">
        <v>100</v>
      </c>
      <c r="D119" s="18">
        <f>F119+E119+G119</f>
        <v>0</v>
      </c>
      <c r="E119" s="16">
        <v>0</v>
      </c>
      <c r="F119" s="16">
        <v>0</v>
      </c>
      <c r="G119" s="16">
        <v>0</v>
      </c>
      <c r="H119" s="31"/>
    </row>
    <row r="120" spans="1:8" ht="108.6" customHeight="1" x14ac:dyDescent="0.2">
      <c r="A120" s="21"/>
      <c r="B120" s="21"/>
      <c r="C120" s="16" t="s">
        <v>19</v>
      </c>
      <c r="D120" s="18">
        <f>F120+E120+G120</f>
        <v>0</v>
      </c>
      <c r="E120" s="16">
        <v>0</v>
      </c>
      <c r="F120" s="16">
        <v>0</v>
      </c>
      <c r="G120" s="16">
        <v>0</v>
      </c>
      <c r="H120" s="31"/>
    </row>
    <row r="121" spans="1:8" ht="18" customHeight="1" x14ac:dyDescent="0.2">
      <c r="A121" s="21" t="s">
        <v>74</v>
      </c>
      <c r="B121" s="21" t="s">
        <v>105</v>
      </c>
      <c r="C121" s="16" t="s">
        <v>5</v>
      </c>
      <c r="D121" s="18">
        <f>D123+D124+D125+D126</f>
        <v>10553.099999999999</v>
      </c>
      <c r="E121" s="16">
        <f>E123+E124+E125+E126</f>
        <v>6201.0999999999995</v>
      </c>
      <c r="F121" s="16">
        <f>F123+F124+F125+F126</f>
        <v>2176</v>
      </c>
      <c r="G121" s="16">
        <f>G123+G124+G125+G126</f>
        <v>2176</v>
      </c>
      <c r="H121" s="39" t="s">
        <v>60</v>
      </c>
    </row>
    <row r="122" spans="1:8" x14ac:dyDescent="0.2">
      <c r="A122" s="21"/>
      <c r="B122" s="21"/>
      <c r="C122" s="16" t="s">
        <v>6</v>
      </c>
      <c r="D122" s="18"/>
      <c r="E122" s="16"/>
      <c r="F122" s="16"/>
      <c r="G122" s="16"/>
      <c r="H122" s="40"/>
    </row>
    <row r="123" spans="1:8" x14ac:dyDescent="0.2">
      <c r="A123" s="21"/>
      <c r="B123" s="21"/>
      <c r="C123" s="16" t="s">
        <v>14</v>
      </c>
      <c r="D123" s="18">
        <f>F123+E123+G123</f>
        <v>0</v>
      </c>
      <c r="E123" s="16">
        <v>0</v>
      </c>
      <c r="F123" s="16">
        <v>0</v>
      </c>
      <c r="G123" s="16">
        <v>0</v>
      </c>
      <c r="H123" s="40"/>
    </row>
    <row r="124" spans="1:8" x14ac:dyDescent="0.2">
      <c r="A124" s="21"/>
      <c r="B124" s="21"/>
      <c r="C124" s="16" t="s">
        <v>15</v>
      </c>
      <c r="D124" s="18">
        <f>F124+E124+G124</f>
        <v>10201.099999999999</v>
      </c>
      <c r="E124" s="16">
        <f>6644.7-443.6</f>
        <v>6201.0999999999995</v>
      </c>
      <c r="F124" s="16">
        <v>2000</v>
      </c>
      <c r="G124" s="16">
        <v>2000</v>
      </c>
      <c r="H124" s="40"/>
    </row>
    <row r="125" spans="1:8" ht="36" customHeight="1" x14ac:dyDescent="0.2">
      <c r="A125" s="21"/>
      <c r="B125" s="21"/>
      <c r="C125" s="16" t="s">
        <v>100</v>
      </c>
      <c r="D125" s="18">
        <f>F125+E125+G125</f>
        <v>352</v>
      </c>
      <c r="E125" s="16">
        <v>0</v>
      </c>
      <c r="F125" s="16">
        <v>176</v>
      </c>
      <c r="G125" s="16">
        <v>176</v>
      </c>
      <c r="H125" s="40"/>
    </row>
    <row r="126" spans="1:8" ht="195" customHeight="1" x14ac:dyDescent="0.2">
      <c r="A126" s="21"/>
      <c r="B126" s="21"/>
      <c r="C126" s="16" t="s">
        <v>19</v>
      </c>
      <c r="D126" s="18">
        <f>F126+E126+G126</f>
        <v>0</v>
      </c>
      <c r="E126" s="16">
        <v>0</v>
      </c>
      <c r="F126" s="16">
        <v>0</v>
      </c>
      <c r="G126" s="16">
        <v>0</v>
      </c>
      <c r="H126" s="41"/>
    </row>
    <row r="127" spans="1:8" ht="12.6" customHeight="1" x14ac:dyDescent="0.2">
      <c r="A127" s="21" t="s">
        <v>75</v>
      </c>
      <c r="B127" s="21" t="s">
        <v>105</v>
      </c>
      <c r="C127" s="16" t="s">
        <v>5</v>
      </c>
      <c r="D127" s="18">
        <f>D129+D130+D131+D132</f>
        <v>207</v>
      </c>
      <c r="E127" s="16">
        <f>E129+E130+E131+E132</f>
        <v>69</v>
      </c>
      <c r="F127" s="16">
        <f>F129+F130+F131+F132</f>
        <v>69</v>
      </c>
      <c r="G127" s="16">
        <f>G129+G130+G131+G132</f>
        <v>69</v>
      </c>
      <c r="H127" s="31" t="s">
        <v>28</v>
      </c>
    </row>
    <row r="128" spans="1:8" ht="15" customHeight="1" x14ac:dyDescent="0.2">
      <c r="A128" s="21"/>
      <c r="B128" s="21"/>
      <c r="C128" s="16" t="s">
        <v>6</v>
      </c>
      <c r="D128" s="18"/>
      <c r="E128" s="16"/>
      <c r="F128" s="16"/>
      <c r="G128" s="16"/>
      <c r="H128" s="31"/>
    </row>
    <row r="129" spans="1:8" ht="15" customHeight="1" x14ac:dyDescent="0.2">
      <c r="A129" s="21"/>
      <c r="B129" s="21"/>
      <c r="C129" s="16" t="s">
        <v>14</v>
      </c>
      <c r="D129" s="18">
        <f>F129+E129+G129</f>
        <v>0</v>
      </c>
      <c r="E129" s="16">
        <f>I129+J129+K129+L129+M129+N129</f>
        <v>0</v>
      </c>
      <c r="F129" s="16">
        <v>0</v>
      </c>
      <c r="G129" s="16">
        <v>0</v>
      </c>
      <c r="H129" s="31"/>
    </row>
    <row r="130" spans="1:8" ht="15" customHeight="1" x14ac:dyDescent="0.2">
      <c r="A130" s="21"/>
      <c r="B130" s="21"/>
      <c r="C130" s="16" t="s">
        <v>15</v>
      </c>
      <c r="D130" s="18">
        <f>F130+E130+G130</f>
        <v>69</v>
      </c>
      <c r="E130" s="16">
        <v>69</v>
      </c>
      <c r="F130" s="16">
        <v>0</v>
      </c>
      <c r="G130" s="16">
        <v>0</v>
      </c>
      <c r="H130" s="31"/>
    </row>
    <row r="131" spans="1:8" ht="15" customHeight="1" x14ac:dyDescent="0.2">
      <c r="A131" s="21"/>
      <c r="B131" s="21"/>
      <c r="C131" s="16" t="s">
        <v>100</v>
      </c>
      <c r="D131" s="18">
        <f>F131+E131+G131</f>
        <v>138</v>
      </c>
      <c r="E131" s="16">
        <v>0</v>
      </c>
      <c r="F131" s="16">
        <v>69</v>
      </c>
      <c r="G131" s="16">
        <v>69</v>
      </c>
      <c r="H131" s="31"/>
    </row>
    <row r="132" spans="1:8" ht="49.15" customHeight="1" x14ac:dyDescent="0.2">
      <c r="A132" s="21"/>
      <c r="B132" s="21"/>
      <c r="C132" s="16" t="s">
        <v>19</v>
      </c>
      <c r="D132" s="18">
        <f>F132+E132+G132</f>
        <v>0</v>
      </c>
      <c r="E132" s="16">
        <v>0</v>
      </c>
      <c r="F132" s="16">
        <v>0</v>
      </c>
      <c r="G132" s="16">
        <v>0</v>
      </c>
      <c r="H132" s="31"/>
    </row>
    <row r="133" spans="1:8" ht="10.15" customHeight="1" x14ac:dyDescent="0.2">
      <c r="A133" s="21" t="s">
        <v>76</v>
      </c>
      <c r="B133" s="21" t="s">
        <v>105</v>
      </c>
      <c r="C133" s="16" t="s">
        <v>5</v>
      </c>
      <c r="D133" s="18">
        <f>D135+D136+D137+D138</f>
        <v>300</v>
      </c>
      <c r="E133" s="16">
        <f>E135+E136+E137+E138</f>
        <v>100</v>
      </c>
      <c r="F133" s="16">
        <f>F135+F136+F137+F138</f>
        <v>100</v>
      </c>
      <c r="G133" s="16">
        <f>G135+G136+G137+G138</f>
        <v>100</v>
      </c>
      <c r="H133" s="31" t="s">
        <v>61</v>
      </c>
    </row>
    <row r="134" spans="1:8" x14ac:dyDescent="0.2">
      <c r="A134" s="21"/>
      <c r="B134" s="21"/>
      <c r="C134" s="16" t="s">
        <v>6</v>
      </c>
      <c r="D134" s="18"/>
      <c r="E134" s="16"/>
      <c r="F134" s="16"/>
      <c r="G134" s="16"/>
      <c r="H134" s="31"/>
    </row>
    <row r="135" spans="1:8" x14ac:dyDescent="0.2">
      <c r="A135" s="21"/>
      <c r="B135" s="21"/>
      <c r="C135" s="16" t="s">
        <v>14</v>
      </c>
      <c r="D135" s="18">
        <f>F135+E135+G135</f>
        <v>0</v>
      </c>
      <c r="E135" s="16">
        <v>0</v>
      </c>
      <c r="F135" s="16">
        <v>0</v>
      </c>
      <c r="G135" s="16">
        <v>0</v>
      </c>
      <c r="H135" s="31"/>
    </row>
    <row r="136" spans="1:8" x14ac:dyDescent="0.2">
      <c r="A136" s="21"/>
      <c r="B136" s="21"/>
      <c r="C136" s="16" t="s">
        <v>15</v>
      </c>
      <c r="D136" s="18">
        <f>F136+E136+G136</f>
        <v>300</v>
      </c>
      <c r="E136" s="16">
        <v>100</v>
      </c>
      <c r="F136" s="16">
        <v>100</v>
      </c>
      <c r="G136" s="16">
        <v>100</v>
      </c>
      <c r="H136" s="31"/>
    </row>
    <row r="137" spans="1:8" x14ac:dyDescent="0.2">
      <c r="A137" s="21"/>
      <c r="B137" s="21"/>
      <c r="C137" s="16" t="s">
        <v>100</v>
      </c>
      <c r="D137" s="18">
        <f>F137+E137+G137</f>
        <v>0</v>
      </c>
      <c r="E137" s="16">
        <v>0</v>
      </c>
      <c r="F137" s="16">
        <v>0</v>
      </c>
      <c r="G137" s="16">
        <v>0</v>
      </c>
      <c r="H137" s="31"/>
    </row>
    <row r="138" spans="1:8" ht="183" customHeight="1" x14ac:dyDescent="0.2">
      <c r="A138" s="21"/>
      <c r="B138" s="21"/>
      <c r="C138" s="16" t="s">
        <v>19</v>
      </c>
      <c r="D138" s="18">
        <f>F138+E138+G138</f>
        <v>0</v>
      </c>
      <c r="E138" s="16">
        <v>0</v>
      </c>
      <c r="F138" s="16">
        <v>0</v>
      </c>
      <c r="G138" s="16">
        <v>0</v>
      </c>
      <c r="H138" s="31"/>
    </row>
    <row r="139" spans="1:8" ht="21.6" customHeight="1" x14ac:dyDescent="0.2">
      <c r="A139" s="21" t="s">
        <v>77</v>
      </c>
      <c r="B139" s="21" t="s">
        <v>105</v>
      </c>
      <c r="C139" s="16" t="s">
        <v>5</v>
      </c>
      <c r="D139" s="18">
        <f>D141+D142+D143+D144</f>
        <v>78.8</v>
      </c>
      <c r="E139" s="16">
        <f>E141+E142+E143+E144</f>
        <v>0</v>
      </c>
      <c r="F139" s="16">
        <f>F141+F142+F143+F144</f>
        <v>39.4</v>
      </c>
      <c r="G139" s="16">
        <f>G141+G142+G143+G144</f>
        <v>39.4</v>
      </c>
      <c r="H139" s="31" t="s">
        <v>62</v>
      </c>
    </row>
    <row r="140" spans="1:8" ht="19.899999999999999" customHeight="1" x14ac:dyDescent="0.2">
      <c r="A140" s="21"/>
      <c r="B140" s="21"/>
      <c r="C140" s="16" t="s">
        <v>6</v>
      </c>
      <c r="D140" s="18"/>
      <c r="E140" s="16"/>
      <c r="F140" s="16"/>
      <c r="G140" s="16"/>
      <c r="H140" s="31"/>
    </row>
    <row r="141" spans="1:8" ht="19.899999999999999" customHeight="1" x14ac:dyDescent="0.2">
      <c r="A141" s="21"/>
      <c r="B141" s="21"/>
      <c r="C141" s="16" t="s">
        <v>14</v>
      </c>
      <c r="D141" s="18">
        <f>F141+E141+G141</f>
        <v>0</v>
      </c>
      <c r="E141" s="16">
        <v>0</v>
      </c>
      <c r="F141" s="16">
        <v>0</v>
      </c>
      <c r="G141" s="16">
        <v>0</v>
      </c>
      <c r="H141" s="31"/>
    </row>
    <row r="142" spans="1:8" ht="19.899999999999999" customHeight="1" x14ac:dyDescent="0.2">
      <c r="A142" s="21"/>
      <c r="B142" s="21"/>
      <c r="C142" s="16" t="s">
        <v>15</v>
      </c>
      <c r="D142" s="18">
        <f>F142+E142+G142</f>
        <v>0</v>
      </c>
      <c r="E142" s="16">
        <v>0</v>
      </c>
      <c r="F142" s="16">
        <v>0</v>
      </c>
      <c r="G142" s="16">
        <v>0</v>
      </c>
      <c r="H142" s="31"/>
    </row>
    <row r="143" spans="1:8" ht="19.899999999999999" customHeight="1" x14ac:dyDescent="0.2">
      <c r="A143" s="21"/>
      <c r="B143" s="21"/>
      <c r="C143" s="16" t="s">
        <v>100</v>
      </c>
      <c r="D143" s="18">
        <f>F143+E143+G143</f>
        <v>78.8</v>
      </c>
      <c r="E143" s="16">
        <v>0</v>
      </c>
      <c r="F143" s="16">
        <v>39.4</v>
      </c>
      <c r="G143" s="16">
        <v>39.4</v>
      </c>
      <c r="H143" s="31"/>
    </row>
    <row r="144" spans="1:8" ht="19.899999999999999" customHeight="1" x14ac:dyDescent="0.2">
      <c r="A144" s="21"/>
      <c r="B144" s="21"/>
      <c r="C144" s="16" t="s">
        <v>19</v>
      </c>
      <c r="D144" s="18">
        <f>F144+E144+G144</f>
        <v>0</v>
      </c>
      <c r="E144" s="16">
        <v>0</v>
      </c>
      <c r="F144" s="16">
        <v>0</v>
      </c>
      <c r="G144" s="16">
        <v>0</v>
      </c>
      <c r="H144" s="31"/>
    </row>
    <row r="145" spans="1:8" ht="16.149999999999999" customHeight="1" x14ac:dyDescent="0.2">
      <c r="A145" s="21" t="s">
        <v>78</v>
      </c>
      <c r="B145" s="21" t="s">
        <v>105</v>
      </c>
      <c r="C145" s="16" t="s">
        <v>5</v>
      </c>
      <c r="D145" s="18">
        <f>D147+D148+D149+D150</f>
        <v>1360.5</v>
      </c>
      <c r="E145" s="16">
        <f>E147+E148+E149+E150</f>
        <v>158.10000000000002</v>
      </c>
      <c r="F145" s="16">
        <f>F147+F148+F149+F150</f>
        <v>601.20000000000005</v>
      </c>
      <c r="G145" s="16">
        <f>G147+G148+G149+G150</f>
        <v>601.20000000000005</v>
      </c>
      <c r="H145" s="31" t="s">
        <v>42</v>
      </c>
    </row>
    <row r="146" spans="1:8" ht="15" customHeight="1" x14ac:dyDescent="0.2">
      <c r="A146" s="21"/>
      <c r="B146" s="21"/>
      <c r="C146" s="16" t="s">
        <v>6</v>
      </c>
      <c r="D146" s="18"/>
      <c r="E146" s="16"/>
      <c r="F146" s="16"/>
      <c r="G146" s="16"/>
      <c r="H146" s="31"/>
    </row>
    <row r="147" spans="1:8" x14ac:dyDescent="0.2">
      <c r="A147" s="21"/>
      <c r="B147" s="21"/>
      <c r="C147" s="16" t="s">
        <v>14</v>
      </c>
      <c r="D147" s="18">
        <f>F147+E147+G147</f>
        <v>0</v>
      </c>
      <c r="E147" s="16">
        <v>0</v>
      </c>
      <c r="F147" s="16">
        <v>0</v>
      </c>
      <c r="G147" s="16">
        <v>0</v>
      </c>
      <c r="H147" s="31"/>
    </row>
    <row r="148" spans="1:8" x14ac:dyDescent="0.2">
      <c r="A148" s="21"/>
      <c r="B148" s="21"/>
      <c r="C148" s="16" t="s">
        <v>15</v>
      </c>
      <c r="D148" s="18">
        <f>F148+E148+G148</f>
        <v>0</v>
      </c>
      <c r="E148" s="16">
        <v>0</v>
      </c>
      <c r="F148" s="16">
        <v>0</v>
      </c>
      <c r="G148" s="16">
        <v>0</v>
      </c>
      <c r="H148" s="31"/>
    </row>
    <row r="149" spans="1:8" x14ac:dyDescent="0.2">
      <c r="A149" s="21"/>
      <c r="B149" s="21"/>
      <c r="C149" s="16" t="s">
        <v>100</v>
      </c>
      <c r="D149" s="18">
        <f>F149+E149+G149</f>
        <v>1360.5</v>
      </c>
      <c r="E149" s="16">
        <f>516.1-288-70</f>
        <v>158.10000000000002</v>
      </c>
      <c r="F149" s="16">
        <v>601.20000000000005</v>
      </c>
      <c r="G149" s="16">
        <v>601.20000000000005</v>
      </c>
      <c r="H149" s="31"/>
    </row>
    <row r="150" spans="1:8" ht="70.900000000000006" customHeight="1" x14ac:dyDescent="0.2">
      <c r="A150" s="21"/>
      <c r="B150" s="21"/>
      <c r="C150" s="16" t="s">
        <v>19</v>
      </c>
      <c r="D150" s="18">
        <f>F150+E150+G150</f>
        <v>0</v>
      </c>
      <c r="E150" s="16">
        <v>0</v>
      </c>
      <c r="F150" s="16">
        <v>0</v>
      </c>
      <c r="G150" s="16"/>
      <c r="H150" s="31"/>
    </row>
    <row r="151" spans="1:8" ht="18" customHeight="1" x14ac:dyDescent="0.2">
      <c r="A151" s="21" t="s">
        <v>91</v>
      </c>
      <c r="B151" s="21" t="s">
        <v>92</v>
      </c>
      <c r="C151" s="16" t="s">
        <v>5</v>
      </c>
      <c r="D151" s="18">
        <f>D153+D154+D155+D156</f>
        <v>74747.5</v>
      </c>
      <c r="E151" s="16">
        <f>E153+E154+E155+E156</f>
        <v>44507.3</v>
      </c>
      <c r="F151" s="16">
        <f>F153+F154+F155+F156</f>
        <v>30240.2</v>
      </c>
      <c r="G151" s="16">
        <f>G153+G154+G155+G156</f>
        <v>0</v>
      </c>
      <c r="H151" s="31" t="s">
        <v>115</v>
      </c>
    </row>
    <row r="152" spans="1:8" ht="17.45" customHeight="1" x14ac:dyDescent="0.2">
      <c r="A152" s="21"/>
      <c r="B152" s="21"/>
      <c r="C152" s="16" t="s">
        <v>6</v>
      </c>
      <c r="D152" s="18"/>
      <c r="E152" s="16"/>
      <c r="F152" s="16"/>
      <c r="G152" s="16"/>
      <c r="H152" s="31"/>
    </row>
    <row r="153" spans="1:8" ht="18" customHeight="1" x14ac:dyDescent="0.2">
      <c r="A153" s="21"/>
      <c r="B153" s="21"/>
      <c r="C153" s="16" t="s">
        <v>14</v>
      </c>
      <c r="D153" s="18">
        <f>F153+E153+G153</f>
        <v>0</v>
      </c>
      <c r="E153" s="16">
        <v>0</v>
      </c>
      <c r="F153" s="16">
        <v>0</v>
      </c>
      <c r="G153" s="16">
        <v>0</v>
      </c>
      <c r="H153" s="31"/>
    </row>
    <row r="154" spans="1:8" ht="21" customHeight="1" x14ac:dyDescent="0.2">
      <c r="A154" s="21"/>
      <c r="B154" s="21"/>
      <c r="C154" s="16" t="s">
        <v>15</v>
      </c>
      <c r="D154" s="18">
        <f>F154+E154+G154</f>
        <v>15700</v>
      </c>
      <c r="E154" s="16">
        <v>15700</v>
      </c>
      <c r="F154" s="16">
        <v>0</v>
      </c>
      <c r="G154" s="16">
        <v>0</v>
      </c>
      <c r="H154" s="31"/>
    </row>
    <row r="155" spans="1:8" ht="21.6" customHeight="1" x14ac:dyDescent="0.2">
      <c r="A155" s="21"/>
      <c r="B155" s="21"/>
      <c r="C155" s="16" t="s">
        <v>100</v>
      </c>
      <c r="D155" s="18">
        <f>F155+E155+G155</f>
        <v>59047.5</v>
      </c>
      <c r="E155" s="16">
        <f>1181.7+171+27.1+5272.8+288+400+20437.7+1029</f>
        <v>28807.300000000003</v>
      </c>
      <c r="F155" s="16">
        <f>19590.2+10650</f>
        <v>30240.2</v>
      </c>
      <c r="G155" s="16">
        <v>0</v>
      </c>
      <c r="H155" s="31"/>
    </row>
    <row r="156" spans="1:8" ht="111.6" customHeight="1" x14ac:dyDescent="0.2">
      <c r="A156" s="21"/>
      <c r="B156" s="21"/>
      <c r="C156" s="16" t="s">
        <v>19</v>
      </c>
      <c r="D156" s="18">
        <f>F156+E156+G156</f>
        <v>0</v>
      </c>
      <c r="E156" s="16">
        <v>0</v>
      </c>
      <c r="F156" s="16">
        <v>0</v>
      </c>
      <c r="G156" s="16">
        <v>0</v>
      </c>
      <c r="H156" s="31"/>
    </row>
    <row r="157" spans="1:8" ht="19.149999999999999" customHeight="1" x14ac:dyDescent="0.2">
      <c r="A157" s="39" t="s">
        <v>116</v>
      </c>
      <c r="B157" s="39" t="s">
        <v>92</v>
      </c>
      <c r="C157" s="16" t="s">
        <v>5</v>
      </c>
      <c r="D157" s="18">
        <f>D159+D160+D161+D162</f>
        <v>0</v>
      </c>
      <c r="E157" s="16">
        <f>E159+E160+E161+E162</f>
        <v>0</v>
      </c>
      <c r="F157" s="16">
        <f>F159+F160+F161+F162</f>
        <v>0</v>
      </c>
      <c r="G157" s="16">
        <f>G159+G160+G161+G162</f>
        <v>0</v>
      </c>
      <c r="H157" s="39" t="s">
        <v>117</v>
      </c>
    </row>
    <row r="158" spans="1:8" ht="21.6" customHeight="1" x14ac:dyDescent="0.2">
      <c r="A158" s="40"/>
      <c r="B158" s="40"/>
      <c r="C158" s="16" t="s">
        <v>6</v>
      </c>
      <c r="D158" s="18"/>
      <c r="E158" s="16"/>
      <c r="F158" s="16"/>
      <c r="G158" s="16"/>
      <c r="H158" s="40"/>
    </row>
    <row r="159" spans="1:8" ht="15.6" customHeight="1" x14ac:dyDescent="0.2">
      <c r="A159" s="40"/>
      <c r="B159" s="40"/>
      <c r="C159" s="16" t="s">
        <v>14</v>
      </c>
      <c r="D159" s="18">
        <f>F159+E159+G159</f>
        <v>0</v>
      </c>
      <c r="E159" s="16">
        <v>0</v>
      </c>
      <c r="F159" s="16">
        <v>0</v>
      </c>
      <c r="G159" s="16">
        <v>0</v>
      </c>
      <c r="H159" s="40"/>
    </row>
    <row r="160" spans="1:8" ht="18" customHeight="1" x14ac:dyDescent="0.2">
      <c r="A160" s="40"/>
      <c r="B160" s="40"/>
      <c r="C160" s="16" t="s">
        <v>15</v>
      </c>
      <c r="D160" s="18">
        <f>F160+E160+G160</f>
        <v>0</v>
      </c>
      <c r="E160" s="16">
        <v>0</v>
      </c>
      <c r="F160" s="16">
        <v>0</v>
      </c>
      <c r="G160" s="16">
        <v>0</v>
      </c>
      <c r="H160" s="40"/>
    </row>
    <row r="161" spans="1:8" ht="18" customHeight="1" x14ac:dyDescent="0.2">
      <c r="A161" s="40"/>
      <c r="B161" s="40"/>
      <c r="C161" s="16" t="s">
        <v>100</v>
      </c>
      <c r="D161" s="18">
        <f>F161+E161+G161</f>
        <v>0</v>
      </c>
      <c r="E161" s="16">
        <v>0</v>
      </c>
      <c r="F161" s="16">
        <v>0</v>
      </c>
      <c r="G161" s="16">
        <v>0</v>
      </c>
      <c r="H161" s="40"/>
    </row>
    <row r="162" spans="1:8" ht="60" customHeight="1" x14ac:dyDescent="0.2">
      <c r="A162" s="41"/>
      <c r="B162" s="41"/>
      <c r="C162" s="16" t="s">
        <v>19</v>
      </c>
      <c r="D162" s="18">
        <f>F162+E162+G162</f>
        <v>0</v>
      </c>
      <c r="E162" s="16">
        <v>0</v>
      </c>
      <c r="F162" s="16">
        <v>0</v>
      </c>
      <c r="G162" s="16">
        <v>0</v>
      </c>
      <c r="H162" s="41"/>
    </row>
    <row r="163" spans="1:8" ht="34.15" customHeight="1" x14ac:dyDescent="0.2">
      <c r="A163" s="21" t="s">
        <v>38</v>
      </c>
      <c r="B163" s="21"/>
      <c r="C163" s="21"/>
      <c r="D163" s="21"/>
      <c r="E163" s="21"/>
      <c r="F163" s="21"/>
      <c r="G163" s="21"/>
      <c r="H163" s="21"/>
    </row>
    <row r="164" spans="1:8" ht="16.899999999999999" customHeight="1" x14ac:dyDescent="0.2">
      <c r="A164" s="21" t="s">
        <v>29</v>
      </c>
      <c r="B164" s="21" t="s">
        <v>92</v>
      </c>
      <c r="C164" s="16" t="s">
        <v>5</v>
      </c>
      <c r="D164" s="18">
        <f>D166+D167+D168+D169</f>
        <v>120</v>
      </c>
      <c r="E164" s="16">
        <f>E166+E167+E168+E169</f>
        <v>40</v>
      </c>
      <c r="F164" s="16">
        <f>F166+F167+F168+F169</f>
        <v>40</v>
      </c>
      <c r="G164" s="16">
        <f>G166+G167+G168+G169</f>
        <v>40</v>
      </c>
      <c r="H164" s="31" t="s">
        <v>63</v>
      </c>
    </row>
    <row r="165" spans="1:8" x14ac:dyDescent="0.2">
      <c r="A165" s="21"/>
      <c r="B165" s="21"/>
      <c r="C165" s="16" t="s">
        <v>6</v>
      </c>
      <c r="D165" s="18"/>
      <c r="E165" s="16"/>
      <c r="F165" s="16"/>
      <c r="G165" s="16"/>
      <c r="H165" s="31"/>
    </row>
    <row r="166" spans="1:8" x14ac:dyDescent="0.2">
      <c r="A166" s="21"/>
      <c r="B166" s="21"/>
      <c r="C166" s="16" t="s">
        <v>14</v>
      </c>
      <c r="D166" s="18">
        <f>F166+E166+G166</f>
        <v>0</v>
      </c>
      <c r="E166" s="16">
        <f t="shared" ref="E166:F168" si="0">I166+J166+K166+L166+M166+N166</f>
        <v>0</v>
      </c>
      <c r="F166" s="16">
        <f t="shared" si="0"/>
        <v>0</v>
      </c>
      <c r="G166" s="16">
        <v>0</v>
      </c>
      <c r="H166" s="31"/>
    </row>
    <row r="167" spans="1:8" x14ac:dyDescent="0.2">
      <c r="A167" s="21"/>
      <c r="B167" s="21"/>
      <c r="C167" s="16" t="s">
        <v>15</v>
      </c>
      <c r="D167" s="18">
        <f>F167+E167+G167</f>
        <v>0</v>
      </c>
      <c r="E167" s="16">
        <f t="shared" si="0"/>
        <v>0</v>
      </c>
      <c r="F167" s="16">
        <v>0</v>
      </c>
      <c r="G167" s="16">
        <v>0</v>
      </c>
      <c r="H167" s="31"/>
    </row>
    <row r="168" spans="1:8" x14ac:dyDescent="0.2">
      <c r="A168" s="21"/>
      <c r="B168" s="21"/>
      <c r="C168" s="16" t="s">
        <v>100</v>
      </c>
      <c r="D168" s="18">
        <f>F168+E168+G168</f>
        <v>0</v>
      </c>
      <c r="E168" s="16">
        <f t="shared" si="0"/>
        <v>0</v>
      </c>
      <c r="F168" s="16">
        <v>0</v>
      </c>
      <c r="G168" s="16">
        <v>0</v>
      </c>
      <c r="H168" s="31"/>
    </row>
    <row r="169" spans="1:8" ht="90.6" customHeight="1" x14ac:dyDescent="0.2">
      <c r="A169" s="21"/>
      <c r="B169" s="21"/>
      <c r="C169" s="16" t="s">
        <v>19</v>
      </c>
      <c r="D169" s="18">
        <f>F169+E169+G169</f>
        <v>120</v>
      </c>
      <c r="E169" s="16">
        <v>40</v>
      </c>
      <c r="F169" s="16">
        <v>40</v>
      </c>
      <c r="G169" s="16">
        <v>40</v>
      </c>
      <c r="H169" s="31"/>
    </row>
    <row r="170" spans="1:8" ht="15" customHeight="1" x14ac:dyDescent="0.2">
      <c r="A170" s="21" t="s">
        <v>30</v>
      </c>
      <c r="B170" s="21" t="s">
        <v>92</v>
      </c>
      <c r="C170" s="16" t="s">
        <v>5</v>
      </c>
      <c r="D170" s="18">
        <f>D172+D173+D174+D175</f>
        <v>1851</v>
      </c>
      <c r="E170" s="16">
        <f>E172+E173+E174+E175</f>
        <v>581</v>
      </c>
      <c r="F170" s="16">
        <f>F172+F173+F174+F175</f>
        <v>635</v>
      </c>
      <c r="G170" s="16">
        <f>G172+G173+G174+G175</f>
        <v>635</v>
      </c>
      <c r="H170" s="31" t="s">
        <v>64</v>
      </c>
    </row>
    <row r="171" spans="1:8" ht="16.899999999999999" customHeight="1" x14ac:dyDescent="0.2">
      <c r="A171" s="21"/>
      <c r="B171" s="21"/>
      <c r="C171" s="16" t="s">
        <v>6</v>
      </c>
      <c r="D171" s="18"/>
      <c r="E171" s="16"/>
      <c r="F171" s="16"/>
      <c r="G171" s="16"/>
      <c r="H171" s="31"/>
    </row>
    <row r="172" spans="1:8" ht="15" customHeight="1" x14ac:dyDescent="0.2">
      <c r="A172" s="21"/>
      <c r="B172" s="21"/>
      <c r="C172" s="16" t="s">
        <v>14</v>
      </c>
      <c r="D172" s="18">
        <f>F172+E172+G172</f>
        <v>0</v>
      </c>
      <c r="E172" s="16">
        <f>I172+J172+K172+L172+M172+N172</f>
        <v>0</v>
      </c>
      <c r="F172" s="16">
        <v>0</v>
      </c>
      <c r="G172" s="16">
        <v>0</v>
      </c>
      <c r="H172" s="31"/>
    </row>
    <row r="173" spans="1:8" ht="14.45" customHeight="1" x14ac:dyDescent="0.2">
      <c r="A173" s="21"/>
      <c r="B173" s="21"/>
      <c r="C173" s="16" t="s">
        <v>15</v>
      </c>
      <c r="D173" s="18">
        <f>F173+E173+G173</f>
        <v>581</v>
      </c>
      <c r="E173" s="16">
        <f>631-50</f>
        <v>581</v>
      </c>
      <c r="F173" s="16">
        <v>0</v>
      </c>
      <c r="G173" s="16">
        <v>0</v>
      </c>
      <c r="H173" s="31"/>
    </row>
    <row r="174" spans="1:8" ht="16.149999999999999" customHeight="1" x14ac:dyDescent="0.2">
      <c r="A174" s="21"/>
      <c r="B174" s="21"/>
      <c r="C174" s="16" t="s">
        <v>100</v>
      </c>
      <c r="D174" s="18">
        <f>F174+E174+G174</f>
        <v>1270</v>
      </c>
      <c r="E174" s="16">
        <v>0</v>
      </c>
      <c r="F174" s="16">
        <v>635</v>
      </c>
      <c r="G174" s="16">
        <v>635</v>
      </c>
      <c r="H174" s="31"/>
    </row>
    <row r="175" spans="1:8" ht="73.150000000000006" customHeight="1" x14ac:dyDescent="0.2">
      <c r="A175" s="21"/>
      <c r="B175" s="21"/>
      <c r="C175" s="16" t="s">
        <v>19</v>
      </c>
      <c r="D175" s="18">
        <f>F175+E175+G175</f>
        <v>0</v>
      </c>
      <c r="E175" s="16">
        <v>0</v>
      </c>
      <c r="F175" s="16">
        <v>0</v>
      </c>
      <c r="G175" s="16">
        <v>0</v>
      </c>
      <c r="H175" s="31"/>
    </row>
    <row r="176" spans="1:8" ht="15" customHeight="1" x14ac:dyDescent="0.2">
      <c r="A176" s="34" t="s">
        <v>36</v>
      </c>
      <c r="B176" s="21" t="s">
        <v>92</v>
      </c>
      <c r="C176" s="16" t="s">
        <v>5</v>
      </c>
      <c r="D176" s="18">
        <f>D178+D179+D180+D181</f>
        <v>4214.5</v>
      </c>
      <c r="E176" s="16">
        <f>E178+E179+E180+E181</f>
        <v>1024.2</v>
      </c>
      <c r="F176" s="16">
        <f>F178+F179+F180+F181</f>
        <v>1604.6000000000001</v>
      </c>
      <c r="G176" s="16">
        <f>G178+G179+G180+G181</f>
        <v>1585.7</v>
      </c>
      <c r="H176" s="22" t="s">
        <v>35</v>
      </c>
    </row>
    <row r="177" spans="1:8" ht="16.899999999999999" customHeight="1" x14ac:dyDescent="0.2">
      <c r="A177" s="35"/>
      <c r="B177" s="21"/>
      <c r="C177" s="16" t="s">
        <v>6</v>
      </c>
      <c r="D177" s="18"/>
      <c r="E177" s="16"/>
      <c r="F177" s="16"/>
      <c r="G177" s="16"/>
      <c r="H177" s="23"/>
    </row>
    <row r="178" spans="1:8" ht="15" customHeight="1" x14ac:dyDescent="0.2">
      <c r="A178" s="35"/>
      <c r="B178" s="21"/>
      <c r="C178" s="16" t="s">
        <v>14</v>
      </c>
      <c r="D178" s="18">
        <f>F178+E178+G178</f>
        <v>0</v>
      </c>
      <c r="E178" s="16">
        <f>I178+J178+K178+L178+M178+N178</f>
        <v>0</v>
      </c>
      <c r="F178" s="16">
        <v>0</v>
      </c>
      <c r="G178" s="16">
        <v>0</v>
      </c>
      <c r="H178" s="23"/>
    </row>
    <row r="179" spans="1:8" ht="14.45" customHeight="1" x14ac:dyDescent="0.2">
      <c r="A179" s="35"/>
      <c r="B179" s="21"/>
      <c r="C179" s="16" t="s">
        <v>15</v>
      </c>
      <c r="D179" s="18">
        <f>F179+E179+G179</f>
        <v>0</v>
      </c>
      <c r="E179" s="16">
        <f>I179+J179+K179+L179+M179+N179</f>
        <v>0</v>
      </c>
      <c r="F179" s="16">
        <v>0</v>
      </c>
      <c r="G179" s="16">
        <v>0</v>
      </c>
      <c r="H179" s="23"/>
    </row>
    <row r="180" spans="1:8" ht="16.149999999999999" customHeight="1" x14ac:dyDescent="0.2">
      <c r="A180" s="35"/>
      <c r="B180" s="21"/>
      <c r="C180" s="16" t="s">
        <v>100</v>
      </c>
      <c r="D180" s="18">
        <f>F180+E180+G180</f>
        <v>4214.5</v>
      </c>
      <c r="E180" s="16">
        <f>954.1+165.4+502.8-171-27.1-400</f>
        <v>1024.2</v>
      </c>
      <c r="F180" s="16">
        <f>954.1+133.8+516.7</f>
        <v>1604.6000000000001</v>
      </c>
      <c r="G180" s="16">
        <f>954.1+98.1+533.5</f>
        <v>1585.7</v>
      </c>
      <c r="H180" s="23"/>
    </row>
    <row r="181" spans="1:8" ht="46.15" customHeight="1" x14ac:dyDescent="0.2">
      <c r="A181" s="36"/>
      <c r="B181" s="21"/>
      <c r="C181" s="16" t="s">
        <v>19</v>
      </c>
      <c r="D181" s="18">
        <f>F181+E181+G181</f>
        <v>0</v>
      </c>
      <c r="E181" s="16">
        <v>0</v>
      </c>
      <c r="F181" s="16">
        <v>0</v>
      </c>
      <c r="G181" s="16">
        <v>0</v>
      </c>
      <c r="H181" s="24"/>
    </row>
    <row r="182" spans="1:8" ht="19.899999999999999" customHeight="1" x14ac:dyDescent="0.2">
      <c r="A182" s="32" t="s">
        <v>37</v>
      </c>
      <c r="B182" s="21" t="s">
        <v>92</v>
      </c>
      <c r="C182" s="16" t="s">
        <v>5</v>
      </c>
      <c r="D182" s="18">
        <f>D184+D185+D186+D187</f>
        <v>42344.700000000004</v>
      </c>
      <c r="E182" s="16">
        <f>E184+E185+E186+E187</f>
        <v>13647.5</v>
      </c>
      <c r="F182" s="16">
        <f>F184+F185+F186+F187</f>
        <v>14104.800000000001</v>
      </c>
      <c r="G182" s="16">
        <f>G184+G185+G186+G187</f>
        <v>14592.4</v>
      </c>
      <c r="H182" s="31" t="s">
        <v>106</v>
      </c>
    </row>
    <row r="183" spans="1:8" ht="18" customHeight="1" x14ac:dyDescent="0.2">
      <c r="A183" s="32"/>
      <c r="B183" s="21"/>
      <c r="C183" s="16" t="s">
        <v>6</v>
      </c>
      <c r="D183" s="18"/>
      <c r="E183" s="16"/>
      <c r="F183" s="16"/>
      <c r="G183" s="16"/>
      <c r="H183" s="31"/>
    </row>
    <row r="184" spans="1:8" ht="18.600000000000001" customHeight="1" x14ac:dyDescent="0.2">
      <c r="A184" s="32"/>
      <c r="B184" s="21"/>
      <c r="C184" s="16" t="s">
        <v>14</v>
      </c>
      <c r="D184" s="18">
        <f>F184+E184+G184</f>
        <v>0</v>
      </c>
      <c r="E184" s="16">
        <f>I184+J184+K184+L184+M184+N184</f>
        <v>0</v>
      </c>
      <c r="F184" s="16">
        <v>0</v>
      </c>
      <c r="G184" s="16">
        <v>0</v>
      </c>
      <c r="H184" s="31"/>
    </row>
    <row r="185" spans="1:8" ht="18" customHeight="1" x14ac:dyDescent="0.2">
      <c r="A185" s="32"/>
      <c r="B185" s="21"/>
      <c r="C185" s="16" t="s">
        <v>15</v>
      </c>
      <c r="D185" s="18">
        <f>F185+E185+G185</f>
        <v>0</v>
      </c>
      <c r="E185" s="16">
        <f>I185+J185+K185+L185+M185+N185</f>
        <v>0</v>
      </c>
      <c r="F185" s="16">
        <v>0</v>
      </c>
      <c r="G185" s="16">
        <v>0</v>
      </c>
      <c r="H185" s="31"/>
    </row>
    <row r="186" spans="1:8" ht="20.45" customHeight="1" x14ac:dyDescent="0.2">
      <c r="A186" s="32"/>
      <c r="B186" s="21"/>
      <c r="C186" s="16" t="s">
        <v>100</v>
      </c>
      <c r="D186" s="18">
        <f>F186+E186+G186</f>
        <v>42344.700000000004</v>
      </c>
      <c r="E186" s="16">
        <f>1031.8-502.8+13118.5</f>
        <v>13647.5</v>
      </c>
      <c r="F186" s="16">
        <f>1063.4-516.7+13558.1</f>
        <v>14104.800000000001</v>
      </c>
      <c r="G186" s="16">
        <f>1099.1-533.5+14026.8</f>
        <v>14592.4</v>
      </c>
      <c r="H186" s="31"/>
    </row>
    <row r="187" spans="1:8" ht="18.600000000000001" customHeight="1" x14ac:dyDescent="0.2">
      <c r="A187" s="32"/>
      <c r="B187" s="21"/>
      <c r="C187" s="16" t="s">
        <v>19</v>
      </c>
      <c r="D187" s="18">
        <f>F187+E187+G187</f>
        <v>0</v>
      </c>
      <c r="E187" s="16">
        <v>0</v>
      </c>
      <c r="F187" s="16">
        <v>0</v>
      </c>
      <c r="G187" s="16">
        <v>0</v>
      </c>
      <c r="H187" s="31"/>
    </row>
    <row r="188" spans="1:8" ht="18.600000000000001" customHeight="1" x14ac:dyDescent="0.2">
      <c r="A188" s="32" t="s">
        <v>111</v>
      </c>
      <c r="B188" s="21" t="s">
        <v>92</v>
      </c>
      <c r="C188" s="16" t="s">
        <v>5</v>
      </c>
      <c r="D188" s="18">
        <f>D190+D191+D192+D193</f>
        <v>368.59999999999997</v>
      </c>
      <c r="E188" s="16">
        <f>E190+E191+E192+E193</f>
        <v>368.59999999999997</v>
      </c>
      <c r="F188" s="16">
        <f>F190+F191+F192+F193</f>
        <v>0</v>
      </c>
      <c r="G188" s="16">
        <f>G190+G191+G192+G193</f>
        <v>0</v>
      </c>
      <c r="H188" s="31" t="s">
        <v>112</v>
      </c>
    </row>
    <row r="189" spans="1:8" ht="15" customHeight="1" x14ac:dyDescent="0.2">
      <c r="A189" s="32"/>
      <c r="B189" s="21"/>
      <c r="C189" s="16" t="s">
        <v>6</v>
      </c>
      <c r="D189" s="18"/>
      <c r="E189" s="16"/>
      <c r="F189" s="16"/>
      <c r="G189" s="16"/>
      <c r="H189" s="31"/>
    </row>
    <row r="190" spans="1:8" ht="15" customHeight="1" x14ac:dyDescent="0.2">
      <c r="A190" s="32"/>
      <c r="B190" s="21"/>
      <c r="C190" s="16" t="s">
        <v>14</v>
      </c>
      <c r="D190" s="18">
        <f>F190+E190+G190</f>
        <v>337.9</v>
      </c>
      <c r="E190" s="16">
        <v>337.9</v>
      </c>
      <c r="F190" s="16">
        <v>0</v>
      </c>
      <c r="G190" s="16">
        <v>0</v>
      </c>
      <c r="H190" s="31"/>
    </row>
    <row r="191" spans="1:8" ht="15" customHeight="1" x14ac:dyDescent="0.2">
      <c r="A191" s="32"/>
      <c r="B191" s="21"/>
      <c r="C191" s="16" t="s">
        <v>15</v>
      </c>
      <c r="D191" s="18">
        <f>F191+E191+G191</f>
        <v>30.7</v>
      </c>
      <c r="E191" s="16">
        <v>30.7</v>
      </c>
      <c r="F191" s="16">
        <v>0</v>
      </c>
      <c r="G191" s="16">
        <v>0</v>
      </c>
      <c r="H191" s="31"/>
    </row>
    <row r="192" spans="1:8" ht="15" customHeight="1" x14ac:dyDescent="0.2">
      <c r="A192" s="32"/>
      <c r="B192" s="21"/>
      <c r="C192" s="16" t="s">
        <v>100</v>
      </c>
      <c r="D192" s="18">
        <f>F192+E192+G192</f>
        <v>0</v>
      </c>
      <c r="E192" s="16">
        <v>0</v>
      </c>
      <c r="F192" s="16">
        <v>0</v>
      </c>
      <c r="G192" s="16">
        <v>0</v>
      </c>
      <c r="H192" s="31"/>
    </row>
    <row r="193" spans="1:8" ht="63" customHeight="1" x14ac:dyDescent="0.2">
      <c r="A193" s="32"/>
      <c r="B193" s="21"/>
      <c r="C193" s="16" t="s">
        <v>19</v>
      </c>
      <c r="D193" s="18">
        <f>F193+E193+G193</f>
        <v>0</v>
      </c>
      <c r="E193" s="16">
        <v>0</v>
      </c>
      <c r="F193" s="16">
        <v>0</v>
      </c>
      <c r="G193" s="16">
        <v>0</v>
      </c>
      <c r="H193" s="31"/>
    </row>
    <row r="194" spans="1:8" ht="22.5" customHeight="1" x14ac:dyDescent="0.2">
      <c r="A194" s="21" t="s">
        <v>40</v>
      </c>
      <c r="B194" s="21"/>
      <c r="C194" s="21"/>
      <c r="D194" s="21"/>
      <c r="E194" s="21"/>
      <c r="F194" s="21"/>
      <c r="G194" s="21"/>
      <c r="H194" s="21"/>
    </row>
    <row r="195" spans="1:8" ht="16.149999999999999" customHeight="1" x14ac:dyDescent="0.2">
      <c r="A195" s="21" t="s">
        <v>31</v>
      </c>
      <c r="B195" s="21" t="s">
        <v>105</v>
      </c>
      <c r="C195" s="16" t="s">
        <v>5</v>
      </c>
      <c r="D195" s="18">
        <f>D197+D198+D199+D200</f>
        <v>240</v>
      </c>
      <c r="E195" s="16">
        <f>E197+E198+E199+E200</f>
        <v>0</v>
      </c>
      <c r="F195" s="16">
        <f>F197+F198+F199+F200</f>
        <v>120</v>
      </c>
      <c r="G195" s="16">
        <f>G197+G198+G199+G200</f>
        <v>120</v>
      </c>
      <c r="H195" s="31" t="s">
        <v>65</v>
      </c>
    </row>
    <row r="196" spans="1:8" ht="17.45" customHeight="1" x14ac:dyDescent="0.2">
      <c r="A196" s="21"/>
      <c r="B196" s="21"/>
      <c r="C196" s="16" t="s">
        <v>6</v>
      </c>
      <c r="D196" s="18"/>
      <c r="E196" s="16"/>
      <c r="F196" s="16"/>
      <c r="G196" s="16"/>
      <c r="H196" s="31"/>
    </row>
    <row r="197" spans="1:8" ht="17.45" customHeight="1" x14ac:dyDescent="0.2">
      <c r="A197" s="21"/>
      <c r="B197" s="21"/>
      <c r="C197" s="16" t="s">
        <v>14</v>
      </c>
      <c r="D197" s="18">
        <f>F197+E197+G197</f>
        <v>0</v>
      </c>
      <c r="E197" s="16">
        <f>I197+J197+K197+L197+M197+N197</f>
        <v>0</v>
      </c>
      <c r="F197" s="16">
        <v>0</v>
      </c>
      <c r="G197" s="16">
        <v>0</v>
      </c>
      <c r="H197" s="31"/>
    </row>
    <row r="198" spans="1:8" ht="15" customHeight="1" x14ac:dyDescent="0.2">
      <c r="A198" s="21"/>
      <c r="B198" s="21"/>
      <c r="C198" s="16" t="s">
        <v>15</v>
      </c>
      <c r="D198" s="18">
        <f>F198+E198+G198</f>
        <v>0</v>
      </c>
      <c r="E198" s="16">
        <f>I198+J198+K198+L198+M198+N198</f>
        <v>0</v>
      </c>
      <c r="F198" s="16">
        <v>0</v>
      </c>
      <c r="G198" s="16">
        <v>0</v>
      </c>
      <c r="H198" s="31"/>
    </row>
    <row r="199" spans="1:8" ht="15" customHeight="1" x14ac:dyDescent="0.2">
      <c r="A199" s="21"/>
      <c r="B199" s="21"/>
      <c r="C199" s="16" t="s">
        <v>100</v>
      </c>
      <c r="D199" s="18">
        <f>F199+E199+G199</f>
        <v>240</v>
      </c>
      <c r="E199" s="16">
        <v>0</v>
      </c>
      <c r="F199" s="16">
        <v>120</v>
      </c>
      <c r="G199" s="16">
        <v>120</v>
      </c>
      <c r="H199" s="31"/>
    </row>
    <row r="200" spans="1:8" ht="106.9" customHeight="1" x14ac:dyDescent="0.2">
      <c r="A200" s="21"/>
      <c r="B200" s="21"/>
      <c r="C200" s="16" t="s">
        <v>19</v>
      </c>
      <c r="D200" s="18">
        <f>F200+E200+G200</f>
        <v>0</v>
      </c>
      <c r="E200" s="16">
        <v>0</v>
      </c>
      <c r="F200" s="16">
        <v>0</v>
      </c>
      <c r="G200" s="16">
        <v>0</v>
      </c>
      <c r="H200" s="31"/>
    </row>
    <row r="201" spans="1:8" ht="13.5" customHeight="1" x14ac:dyDescent="0.2">
      <c r="A201" s="21" t="s">
        <v>41</v>
      </c>
      <c r="B201" s="21"/>
      <c r="C201" s="21"/>
      <c r="D201" s="21"/>
      <c r="E201" s="21"/>
      <c r="F201" s="21"/>
      <c r="G201" s="21"/>
      <c r="H201" s="21"/>
    </row>
    <row r="202" spans="1:8" ht="19.899999999999999" customHeight="1" x14ac:dyDescent="0.2">
      <c r="A202" s="21" t="s">
        <v>32</v>
      </c>
      <c r="B202" s="21" t="s">
        <v>105</v>
      </c>
      <c r="C202" s="16" t="s">
        <v>5</v>
      </c>
      <c r="D202" s="18">
        <f>D204+D205+D206+D207</f>
        <v>8980.7999999999993</v>
      </c>
      <c r="E202" s="16">
        <f>E204+E205+E206+E207</f>
        <v>2877</v>
      </c>
      <c r="F202" s="16">
        <f>F204+F205+F206+F207</f>
        <v>2992.1</v>
      </c>
      <c r="G202" s="16">
        <f>G204+G205+G206+G207</f>
        <v>3111.7</v>
      </c>
      <c r="H202" s="31" t="s">
        <v>66</v>
      </c>
    </row>
    <row r="203" spans="1:8" ht="11.45" customHeight="1" x14ac:dyDescent="0.2">
      <c r="A203" s="21"/>
      <c r="B203" s="21"/>
      <c r="C203" s="16" t="s">
        <v>6</v>
      </c>
      <c r="D203" s="18"/>
      <c r="E203" s="16"/>
      <c r="F203" s="16"/>
      <c r="G203" s="16"/>
      <c r="H203" s="31"/>
    </row>
    <row r="204" spans="1:8" x14ac:dyDescent="0.2">
      <c r="A204" s="21"/>
      <c r="B204" s="21"/>
      <c r="C204" s="16" t="s">
        <v>14</v>
      </c>
      <c r="D204" s="18">
        <f>F204+E204+G204</f>
        <v>0</v>
      </c>
      <c r="E204" s="16">
        <v>0</v>
      </c>
      <c r="F204" s="16">
        <v>0</v>
      </c>
      <c r="G204" s="16">
        <v>0</v>
      </c>
      <c r="H204" s="31"/>
    </row>
    <row r="205" spans="1:8" x14ac:dyDescent="0.2">
      <c r="A205" s="21"/>
      <c r="B205" s="21"/>
      <c r="C205" s="16" t="s">
        <v>15</v>
      </c>
      <c r="D205" s="18">
        <f>F205+E205+G205</f>
        <v>8980.7999999999993</v>
      </c>
      <c r="E205" s="16">
        <v>2877</v>
      </c>
      <c r="F205" s="16">
        <v>2992.1</v>
      </c>
      <c r="G205" s="16">
        <v>3111.7</v>
      </c>
      <c r="H205" s="31"/>
    </row>
    <row r="206" spans="1:8" x14ac:dyDescent="0.2">
      <c r="A206" s="21"/>
      <c r="B206" s="21"/>
      <c r="C206" s="16" t="s">
        <v>100</v>
      </c>
      <c r="D206" s="18">
        <f>F206+E206+G206</f>
        <v>0</v>
      </c>
      <c r="E206" s="16">
        <v>0</v>
      </c>
      <c r="F206" s="16">
        <v>0</v>
      </c>
      <c r="G206" s="16">
        <v>0</v>
      </c>
      <c r="H206" s="31"/>
    </row>
    <row r="207" spans="1:8" ht="108.6" customHeight="1" x14ac:dyDescent="0.2">
      <c r="A207" s="21"/>
      <c r="B207" s="21"/>
      <c r="C207" s="16" t="s">
        <v>19</v>
      </c>
      <c r="D207" s="18">
        <f>F207+E207+G207</f>
        <v>0</v>
      </c>
      <c r="E207" s="16">
        <v>0</v>
      </c>
      <c r="F207" s="16">
        <v>0</v>
      </c>
      <c r="G207" s="16">
        <v>0</v>
      </c>
      <c r="H207" s="31"/>
    </row>
    <row r="208" spans="1:8" ht="28.15" customHeight="1" x14ac:dyDescent="0.2">
      <c r="A208" s="21" t="s">
        <v>39</v>
      </c>
      <c r="B208" s="21"/>
      <c r="C208" s="21"/>
      <c r="D208" s="21"/>
      <c r="E208" s="21"/>
      <c r="F208" s="21"/>
      <c r="G208" s="21"/>
      <c r="H208" s="21"/>
    </row>
    <row r="209" spans="1:8" ht="19.149999999999999" customHeight="1" x14ac:dyDescent="0.2">
      <c r="A209" s="39" t="s">
        <v>13</v>
      </c>
      <c r="B209" s="39" t="s">
        <v>105</v>
      </c>
      <c r="C209" s="16" t="s">
        <v>5</v>
      </c>
      <c r="D209" s="18">
        <f>D211+D212+D213+D214</f>
        <v>9294.5999999999985</v>
      </c>
      <c r="E209" s="16">
        <f>E211+E212+E213+E214</f>
        <v>2608.6999999999998</v>
      </c>
      <c r="F209" s="16">
        <f>F211+F212+F213+F214</f>
        <v>1535.4</v>
      </c>
      <c r="G209" s="16">
        <f>G211+G212+G213+G214</f>
        <v>5150.5</v>
      </c>
      <c r="H209" s="22" t="s">
        <v>67</v>
      </c>
    </row>
    <row r="210" spans="1:8" x14ac:dyDescent="0.2">
      <c r="A210" s="40"/>
      <c r="B210" s="40"/>
      <c r="C210" s="16" t="s">
        <v>6</v>
      </c>
      <c r="D210" s="18"/>
      <c r="E210" s="16"/>
      <c r="F210" s="16"/>
      <c r="G210" s="16"/>
      <c r="H210" s="23"/>
    </row>
    <row r="211" spans="1:8" x14ac:dyDescent="0.2">
      <c r="A211" s="40"/>
      <c r="B211" s="40"/>
      <c r="C211" s="16" t="s">
        <v>14</v>
      </c>
      <c r="D211" s="18">
        <f>+F211+E211+G211</f>
        <v>0</v>
      </c>
      <c r="E211" s="16">
        <v>0</v>
      </c>
      <c r="F211" s="16">
        <v>0</v>
      </c>
      <c r="G211" s="16"/>
      <c r="H211" s="23"/>
    </row>
    <row r="212" spans="1:8" x14ac:dyDescent="0.2">
      <c r="A212" s="40"/>
      <c r="B212" s="40"/>
      <c r="C212" s="16" t="s">
        <v>15</v>
      </c>
      <c r="D212" s="18">
        <f>+F212+E212+G212</f>
        <v>2538.6999999999998</v>
      </c>
      <c r="E212" s="16">
        <v>2538.6999999999998</v>
      </c>
      <c r="F212" s="16">
        <v>0</v>
      </c>
      <c r="G212" s="16"/>
      <c r="H212" s="23"/>
    </row>
    <row r="213" spans="1:8" x14ac:dyDescent="0.2">
      <c r="A213" s="40"/>
      <c r="B213" s="40"/>
      <c r="C213" s="16" t="s">
        <v>100</v>
      </c>
      <c r="D213" s="18">
        <f>+F213+E213+G213</f>
        <v>6755.9</v>
      </c>
      <c r="E213" s="16">
        <v>70</v>
      </c>
      <c r="F213" s="16">
        <v>1535.4</v>
      </c>
      <c r="G213" s="16">
        <v>5150.5</v>
      </c>
      <c r="H213" s="23"/>
    </row>
    <row r="214" spans="1:8" ht="382.15" customHeight="1" x14ac:dyDescent="0.2">
      <c r="A214" s="40"/>
      <c r="B214" s="40"/>
      <c r="C214" s="39" t="s">
        <v>19</v>
      </c>
      <c r="D214" s="43">
        <f>F214+E214+G214</f>
        <v>0</v>
      </c>
      <c r="E214" s="21">
        <v>0</v>
      </c>
      <c r="F214" s="21">
        <v>0</v>
      </c>
      <c r="G214" s="16"/>
      <c r="H214" s="23"/>
    </row>
    <row r="215" spans="1:8" ht="56.45" hidden="1" customHeight="1" x14ac:dyDescent="0.2">
      <c r="A215" s="41"/>
      <c r="B215" s="41"/>
      <c r="C215" s="41"/>
      <c r="D215" s="44"/>
      <c r="E215" s="21"/>
      <c r="F215" s="21"/>
      <c r="G215" s="16"/>
      <c r="H215" s="24"/>
    </row>
    <row r="216" spans="1:8" ht="16.899999999999999" customHeight="1" x14ac:dyDescent="0.2">
      <c r="A216" s="21" t="s">
        <v>16</v>
      </c>
      <c r="B216" s="21" t="s">
        <v>105</v>
      </c>
      <c r="C216" s="16" t="s">
        <v>5</v>
      </c>
      <c r="D216" s="18">
        <f>D218+D219+D220+D221</f>
        <v>696.6</v>
      </c>
      <c r="E216" s="16">
        <f>E218+E219+E220+E221</f>
        <v>0</v>
      </c>
      <c r="F216" s="16">
        <f>F218+F219+F220+F221</f>
        <v>348.3</v>
      </c>
      <c r="G216" s="16">
        <f>G218+G219+G220+G221</f>
        <v>348.3</v>
      </c>
      <c r="H216" s="31" t="s">
        <v>68</v>
      </c>
    </row>
    <row r="217" spans="1:8" x14ac:dyDescent="0.2">
      <c r="A217" s="21"/>
      <c r="B217" s="21"/>
      <c r="C217" s="16" t="s">
        <v>6</v>
      </c>
      <c r="D217" s="18"/>
      <c r="E217" s="16"/>
      <c r="F217" s="16"/>
      <c r="G217" s="16"/>
      <c r="H217" s="31"/>
    </row>
    <row r="218" spans="1:8" x14ac:dyDescent="0.2">
      <c r="A218" s="21"/>
      <c r="B218" s="21"/>
      <c r="C218" s="16" t="s">
        <v>14</v>
      </c>
      <c r="D218" s="18">
        <f>F218+E218+G218</f>
        <v>0</v>
      </c>
      <c r="E218" s="16">
        <f>I218+J218+K218+L218+M218+N218</f>
        <v>0</v>
      </c>
      <c r="F218" s="16">
        <v>0</v>
      </c>
      <c r="G218" s="16">
        <v>0</v>
      </c>
      <c r="H218" s="31"/>
    </row>
    <row r="219" spans="1:8" x14ac:dyDescent="0.2">
      <c r="A219" s="21"/>
      <c r="B219" s="21"/>
      <c r="C219" s="16" t="s">
        <v>15</v>
      </c>
      <c r="D219" s="18">
        <f>F219+E219+G219</f>
        <v>0</v>
      </c>
      <c r="E219" s="16">
        <f>I219+J219+K219+L219+M219+N219</f>
        <v>0</v>
      </c>
      <c r="F219" s="16">
        <v>0</v>
      </c>
      <c r="G219" s="16">
        <v>0</v>
      </c>
      <c r="H219" s="31"/>
    </row>
    <row r="220" spans="1:8" x14ac:dyDescent="0.2">
      <c r="A220" s="21"/>
      <c r="B220" s="21"/>
      <c r="C220" s="16" t="s">
        <v>100</v>
      </c>
      <c r="D220" s="18">
        <f>F220+E220+G220</f>
        <v>696.6</v>
      </c>
      <c r="E220" s="16">
        <v>0</v>
      </c>
      <c r="F220" s="16">
        <v>348.3</v>
      </c>
      <c r="G220" s="16">
        <v>348.3</v>
      </c>
      <c r="H220" s="31"/>
    </row>
    <row r="221" spans="1:8" ht="60.6" customHeight="1" x14ac:dyDescent="0.2">
      <c r="A221" s="21"/>
      <c r="B221" s="21"/>
      <c r="C221" s="16" t="s">
        <v>19</v>
      </c>
      <c r="D221" s="18">
        <f>F221+E221+G221</f>
        <v>0</v>
      </c>
      <c r="E221" s="16">
        <v>0</v>
      </c>
      <c r="F221" s="16">
        <v>0</v>
      </c>
      <c r="G221" s="16"/>
      <c r="H221" s="31"/>
    </row>
    <row r="222" spans="1:8" ht="10.15" customHeight="1" x14ac:dyDescent="0.2">
      <c r="A222" s="21" t="s">
        <v>17</v>
      </c>
      <c r="B222" s="21" t="s">
        <v>105</v>
      </c>
      <c r="C222" s="16" t="s">
        <v>5</v>
      </c>
      <c r="D222" s="18">
        <f>D224+D225+D226+D227</f>
        <v>8223.6</v>
      </c>
      <c r="E222" s="16">
        <f>E224+E225+E226+E227</f>
        <v>2491.8000000000002</v>
      </c>
      <c r="F222" s="16">
        <f>F224+F225+F226+F227</f>
        <v>3414.4</v>
      </c>
      <c r="G222" s="16">
        <f>G224+G225+G226+G227</f>
        <v>2317.4</v>
      </c>
      <c r="H222" s="31" t="s">
        <v>20</v>
      </c>
    </row>
    <row r="223" spans="1:8" ht="15" customHeight="1" x14ac:dyDescent="0.2">
      <c r="A223" s="21"/>
      <c r="B223" s="21"/>
      <c r="C223" s="16" t="s">
        <v>6</v>
      </c>
      <c r="D223" s="18"/>
      <c r="E223" s="16"/>
      <c r="F223" s="16"/>
      <c r="G223" s="16"/>
      <c r="H223" s="31"/>
    </row>
    <row r="224" spans="1:8" ht="15" customHeight="1" x14ac:dyDescent="0.2">
      <c r="A224" s="21"/>
      <c r="B224" s="21"/>
      <c r="C224" s="16" t="s">
        <v>14</v>
      </c>
      <c r="D224" s="18">
        <f>F224+E224+G224</f>
        <v>0</v>
      </c>
      <c r="E224" s="16">
        <v>0</v>
      </c>
      <c r="F224" s="16">
        <v>0</v>
      </c>
      <c r="G224" s="16">
        <v>0</v>
      </c>
      <c r="H224" s="31"/>
    </row>
    <row r="225" spans="1:9" ht="15" customHeight="1" x14ac:dyDescent="0.2">
      <c r="A225" s="21"/>
      <c r="B225" s="21"/>
      <c r="C225" s="16" t="s">
        <v>15</v>
      </c>
      <c r="D225" s="18">
        <f>F225+E225+G225</f>
        <v>6952.2000000000007</v>
      </c>
      <c r="E225" s="16">
        <v>2317.4</v>
      </c>
      <c r="F225" s="16">
        <v>2317.4</v>
      </c>
      <c r="G225" s="16">
        <v>2317.4</v>
      </c>
      <c r="H225" s="31"/>
    </row>
    <row r="226" spans="1:9" ht="15" customHeight="1" x14ac:dyDescent="0.2">
      <c r="A226" s="21"/>
      <c r="B226" s="21"/>
      <c r="C226" s="16" t="s">
        <v>100</v>
      </c>
      <c r="D226" s="18">
        <f>F226+E226+G226</f>
        <v>1271.4000000000001</v>
      </c>
      <c r="E226" s="16">
        <v>174.4</v>
      </c>
      <c r="F226" s="16">
        <v>1097</v>
      </c>
      <c r="G226" s="16">
        <v>0</v>
      </c>
      <c r="H226" s="31"/>
    </row>
    <row r="227" spans="1:9" ht="56.45" customHeight="1" x14ac:dyDescent="0.2">
      <c r="A227" s="21"/>
      <c r="B227" s="21"/>
      <c r="C227" s="16" t="s">
        <v>19</v>
      </c>
      <c r="D227" s="18">
        <f>F227+E227+G227</f>
        <v>0</v>
      </c>
      <c r="E227" s="16">
        <v>0</v>
      </c>
      <c r="F227" s="16"/>
      <c r="G227" s="16"/>
      <c r="H227" s="31"/>
    </row>
    <row r="228" spans="1:9" ht="10.15" customHeight="1" x14ac:dyDescent="0.2">
      <c r="A228" s="21" t="s">
        <v>18</v>
      </c>
      <c r="B228" s="21" t="s">
        <v>105</v>
      </c>
      <c r="C228" s="16" t="s">
        <v>5</v>
      </c>
      <c r="D228" s="18">
        <f>D230+D231+D232+D233</f>
        <v>7538.5</v>
      </c>
      <c r="E228" s="16">
        <f>E230+E231+E232+E233</f>
        <v>0</v>
      </c>
      <c r="F228" s="16">
        <f>F230+F231+F232+F233</f>
        <v>4395.7</v>
      </c>
      <c r="G228" s="16">
        <f>G230+G231+G232+G233</f>
        <v>3142.7999999999997</v>
      </c>
      <c r="H228" s="31" t="s">
        <v>113</v>
      </c>
    </row>
    <row r="229" spans="1:9" ht="15" customHeight="1" x14ac:dyDescent="0.2">
      <c r="A229" s="21"/>
      <c r="B229" s="21"/>
      <c r="C229" s="16" t="s">
        <v>6</v>
      </c>
      <c r="D229" s="18"/>
      <c r="E229" s="16"/>
      <c r="F229" s="16"/>
      <c r="G229" s="16"/>
      <c r="H229" s="31"/>
    </row>
    <row r="230" spans="1:9" x14ac:dyDescent="0.2">
      <c r="A230" s="21"/>
      <c r="B230" s="21"/>
      <c r="C230" s="16" t="s">
        <v>14</v>
      </c>
      <c r="D230" s="18">
        <f>F230+E230+G230</f>
        <v>0</v>
      </c>
      <c r="E230" s="16">
        <v>0</v>
      </c>
      <c r="F230" s="16">
        <v>0</v>
      </c>
      <c r="G230" s="16">
        <v>0</v>
      </c>
      <c r="H230" s="31"/>
    </row>
    <row r="231" spans="1:9" ht="13.9" customHeight="1" x14ac:dyDescent="0.2">
      <c r="A231" s="21"/>
      <c r="B231" s="21"/>
      <c r="C231" s="16" t="s">
        <v>15</v>
      </c>
      <c r="D231" s="18">
        <f>F231+E231+G231</f>
        <v>2785.8999999999996</v>
      </c>
      <c r="E231" s="16">
        <v>0</v>
      </c>
      <c r="F231" s="16">
        <v>699.7</v>
      </c>
      <c r="G231" s="16">
        <v>2086.1999999999998</v>
      </c>
      <c r="H231" s="31"/>
    </row>
    <row r="232" spans="1:9" ht="12.6" customHeight="1" x14ac:dyDescent="0.2">
      <c r="A232" s="21"/>
      <c r="B232" s="21"/>
      <c r="C232" s="16" t="s">
        <v>100</v>
      </c>
      <c r="D232" s="18">
        <f>F232+E232+G232</f>
        <v>4752.6000000000004</v>
      </c>
      <c r="E232" s="16"/>
      <c r="F232" s="16">
        <v>3696</v>
      </c>
      <c r="G232" s="16">
        <v>1056.5999999999999</v>
      </c>
      <c r="H232" s="31"/>
    </row>
    <row r="233" spans="1:9" ht="114" customHeight="1" x14ac:dyDescent="0.2">
      <c r="A233" s="21"/>
      <c r="B233" s="21"/>
      <c r="C233" s="16" t="s">
        <v>19</v>
      </c>
      <c r="D233" s="18">
        <f>F233+E233+G233</f>
        <v>0</v>
      </c>
      <c r="E233" s="16">
        <v>0</v>
      </c>
      <c r="F233" s="16">
        <v>0</v>
      </c>
      <c r="G233" s="16">
        <v>0</v>
      </c>
      <c r="H233" s="31"/>
      <c r="I233" s="45"/>
    </row>
    <row r="234" spans="1:9" ht="20.45" customHeight="1" x14ac:dyDescent="0.2">
      <c r="A234" s="46" t="s">
        <v>21</v>
      </c>
      <c r="B234" s="21" t="s">
        <v>105</v>
      </c>
      <c r="C234" s="16" t="s">
        <v>5</v>
      </c>
      <c r="D234" s="18">
        <f>D236+D237+D238+D239</f>
        <v>0</v>
      </c>
      <c r="E234" s="16">
        <f>E236+E237+E238+E239</f>
        <v>0</v>
      </c>
      <c r="F234" s="16">
        <f>F236+F237+F238+F239</f>
        <v>0</v>
      </c>
      <c r="G234" s="16">
        <f>G236+G237+G238+G239</f>
        <v>0</v>
      </c>
      <c r="H234" s="31" t="s">
        <v>45</v>
      </c>
      <c r="I234" s="45"/>
    </row>
    <row r="235" spans="1:9" ht="17.45" customHeight="1" x14ac:dyDescent="0.2">
      <c r="A235" s="47"/>
      <c r="B235" s="21"/>
      <c r="C235" s="16" t="s">
        <v>6</v>
      </c>
      <c r="D235" s="18"/>
      <c r="E235" s="16"/>
      <c r="F235" s="16"/>
      <c r="G235" s="16"/>
      <c r="H235" s="31"/>
      <c r="I235" s="45"/>
    </row>
    <row r="236" spans="1:9" ht="18.600000000000001" customHeight="1" x14ac:dyDescent="0.2">
      <c r="A236" s="47"/>
      <c r="B236" s="21"/>
      <c r="C236" s="16" t="s">
        <v>14</v>
      </c>
      <c r="D236" s="18">
        <f>F236+E236+G236</f>
        <v>0</v>
      </c>
      <c r="E236" s="16">
        <v>0</v>
      </c>
      <c r="F236" s="16">
        <v>0</v>
      </c>
      <c r="G236" s="16">
        <v>0</v>
      </c>
      <c r="H236" s="31"/>
      <c r="I236" s="45"/>
    </row>
    <row r="237" spans="1:9" ht="15.6" customHeight="1" x14ac:dyDescent="0.2">
      <c r="A237" s="47"/>
      <c r="B237" s="21"/>
      <c r="C237" s="16" t="s">
        <v>15</v>
      </c>
      <c r="D237" s="18">
        <f>F237+E237+G237</f>
        <v>0</v>
      </c>
      <c r="E237" s="16">
        <v>0</v>
      </c>
      <c r="F237" s="16">
        <v>0</v>
      </c>
      <c r="G237" s="16">
        <v>0</v>
      </c>
      <c r="H237" s="31"/>
      <c r="I237" s="45"/>
    </row>
    <row r="238" spans="1:9" ht="18.600000000000001" customHeight="1" x14ac:dyDescent="0.2">
      <c r="A238" s="47"/>
      <c r="B238" s="21"/>
      <c r="C238" s="16" t="s">
        <v>100</v>
      </c>
      <c r="D238" s="18">
        <f>F238+E238+G238</f>
        <v>0</v>
      </c>
      <c r="E238" s="16">
        <v>0</v>
      </c>
      <c r="F238" s="16">
        <v>0</v>
      </c>
      <c r="G238" s="16">
        <v>0</v>
      </c>
      <c r="H238" s="31"/>
      <c r="I238" s="45"/>
    </row>
    <row r="239" spans="1:9" ht="18" customHeight="1" x14ac:dyDescent="0.2">
      <c r="A239" s="48"/>
      <c r="B239" s="21"/>
      <c r="C239" s="16" t="s">
        <v>19</v>
      </c>
      <c r="D239" s="18">
        <f>F239+E239+G239</f>
        <v>0</v>
      </c>
      <c r="E239" s="16">
        <v>0</v>
      </c>
      <c r="F239" s="16">
        <v>0</v>
      </c>
      <c r="G239" s="16">
        <v>0</v>
      </c>
      <c r="H239" s="31"/>
      <c r="I239" s="45"/>
    </row>
    <row r="240" spans="1:9" ht="18.600000000000001" customHeight="1" x14ac:dyDescent="0.2">
      <c r="A240" s="39" t="s">
        <v>70</v>
      </c>
      <c r="B240" s="21" t="s">
        <v>105</v>
      </c>
      <c r="C240" s="16" t="s">
        <v>5</v>
      </c>
      <c r="D240" s="18">
        <f>D242+D243+D244+D245</f>
        <v>0</v>
      </c>
      <c r="E240" s="16">
        <f>E242+E243+E244+E245</f>
        <v>0</v>
      </c>
      <c r="F240" s="16">
        <f>F242+F243+F244+F245</f>
        <v>0</v>
      </c>
      <c r="G240" s="16">
        <f>G242+G243+G244+G245</f>
        <v>0</v>
      </c>
      <c r="H240" s="22" t="s">
        <v>90</v>
      </c>
      <c r="I240" s="9"/>
    </row>
    <row r="241" spans="1:9" ht="18.600000000000001" customHeight="1" x14ac:dyDescent="0.2">
      <c r="A241" s="40"/>
      <c r="B241" s="21"/>
      <c r="C241" s="16" t="s">
        <v>6</v>
      </c>
      <c r="D241" s="18"/>
      <c r="E241" s="16"/>
      <c r="F241" s="16"/>
      <c r="G241" s="16"/>
      <c r="H241" s="23"/>
      <c r="I241" s="9"/>
    </row>
    <row r="242" spans="1:9" ht="19.899999999999999" customHeight="1" x14ac:dyDescent="0.2">
      <c r="A242" s="40"/>
      <c r="B242" s="21"/>
      <c r="C242" s="16" t="s">
        <v>14</v>
      </c>
      <c r="D242" s="18">
        <f>F242+E242+G242</f>
        <v>0</v>
      </c>
      <c r="E242" s="16">
        <v>0</v>
      </c>
      <c r="F242" s="16">
        <v>0</v>
      </c>
      <c r="G242" s="16">
        <v>0</v>
      </c>
      <c r="H242" s="23"/>
      <c r="I242" s="9"/>
    </row>
    <row r="243" spans="1:9" ht="18.600000000000001" customHeight="1" x14ac:dyDescent="0.2">
      <c r="A243" s="40"/>
      <c r="B243" s="21"/>
      <c r="C243" s="16" t="s">
        <v>15</v>
      </c>
      <c r="D243" s="18">
        <f>F243+E243+G243</f>
        <v>0</v>
      </c>
      <c r="E243" s="16">
        <v>0</v>
      </c>
      <c r="F243" s="16">
        <v>0</v>
      </c>
      <c r="G243" s="16">
        <v>0</v>
      </c>
      <c r="H243" s="23"/>
      <c r="I243" s="9"/>
    </row>
    <row r="244" spans="1:9" ht="16.899999999999999" customHeight="1" x14ac:dyDescent="0.2">
      <c r="A244" s="40"/>
      <c r="B244" s="21"/>
      <c r="C244" s="16" t="s">
        <v>100</v>
      </c>
      <c r="D244" s="18">
        <f>F244+E244+G244</f>
        <v>0</v>
      </c>
      <c r="E244" s="16">
        <v>0</v>
      </c>
      <c r="F244" s="16">
        <v>0</v>
      </c>
      <c r="G244" s="16">
        <v>0</v>
      </c>
      <c r="H244" s="23"/>
      <c r="I244" s="9"/>
    </row>
    <row r="245" spans="1:9" ht="20.45" customHeight="1" x14ac:dyDescent="0.2">
      <c r="A245" s="41"/>
      <c r="B245" s="21"/>
      <c r="C245" s="16" t="s">
        <v>19</v>
      </c>
      <c r="D245" s="18">
        <f>F245+E245+G245</f>
        <v>0</v>
      </c>
      <c r="E245" s="16">
        <v>0</v>
      </c>
      <c r="F245" s="16">
        <v>0</v>
      </c>
      <c r="G245" s="16">
        <v>0</v>
      </c>
      <c r="H245" s="24"/>
      <c r="I245" s="9"/>
    </row>
    <row r="246" spans="1:9" ht="18.600000000000001" customHeight="1" x14ac:dyDescent="0.2">
      <c r="A246" s="39" t="s">
        <v>71</v>
      </c>
      <c r="B246" s="21" t="s">
        <v>104</v>
      </c>
      <c r="C246" s="16" t="s">
        <v>5</v>
      </c>
      <c r="D246" s="18">
        <f>D248+D249+D250+D251</f>
        <v>0</v>
      </c>
      <c r="E246" s="16">
        <f>E248+E249+E250+E251</f>
        <v>0</v>
      </c>
      <c r="F246" s="16">
        <f>F248+F249+F250+F251</f>
        <v>0</v>
      </c>
      <c r="G246" s="16">
        <f>G248+G249+G250+G251</f>
        <v>0</v>
      </c>
      <c r="H246" s="22" t="s">
        <v>93</v>
      </c>
    </row>
    <row r="247" spans="1:9" ht="21" customHeight="1" x14ac:dyDescent="0.2">
      <c r="A247" s="40"/>
      <c r="B247" s="21"/>
      <c r="C247" s="16" t="s">
        <v>6</v>
      </c>
      <c r="D247" s="18"/>
      <c r="E247" s="16"/>
      <c r="F247" s="16"/>
      <c r="G247" s="16"/>
      <c r="H247" s="23"/>
    </row>
    <row r="248" spans="1:9" ht="20.45" customHeight="1" x14ac:dyDescent="0.2">
      <c r="A248" s="40"/>
      <c r="B248" s="21"/>
      <c r="C248" s="16" t="s">
        <v>14</v>
      </c>
      <c r="D248" s="18">
        <f>F248+E248+G248</f>
        <v>0</v>
      </c>
      <c r="E248" s="16">
        <v>0</v>
      </c>
      <c r="F248" s="16">
        <v>0</v>
      </c>
      <c r="G248" s="16">
        <v>0</v>
      </c>
      <c r="H248" s="23"/>
    </row>
    <row r="249" spans="1:9" ht="20.45" customHeight="1" x14ac:dyDescent="0.2">
      <c r="A249" s="40"/>
      <c r="B249" s="21"/>
      <c r="C249" s="16" t="s">
        <v>15</v>
      </c>
      <c r="D249" s="18">
        <f>F249+E249+G249</f>
        <v>0</v>
      </c>
      <c r="E249" s="16">
        <v>0</v>
      </c>
      <c r="F249" s="16">
        <v>0</v>
      </c>
      <c r="G249" s="16">
        <v>0</v>
      </c>
      <c r="H249" s="23"/>
    </row>
    <row r="250" spans="1:9" ht="20.45" customHeight="1" x14ac:dyDescent="0.2">
      <c r="A250" s="40"/>
      <c r="B250" s="21"/>
      <c r="C250" s="16" t="s">
        <v>100</v>
      </c>
      <c r="D250" s="18">
        <f>F250+E250+G250</f>
        <v>0</v>
      </c>
      <c r="E250" s="16">
        <v>0</v>
      </c>
      <c r="F250" s="16">
        <v>0</v>
      </c>
      <c r="G250" s="16">
        <v>0</v>
      </c>
      <c r="H250" s="23"/>
    </row>
    <row r="251" spans="1:9" ht="16.149999999999999" customHeight="1" x14ac:dyDescent="0.2">
      <c r="A251" s="41"/>
      <c r="B251" s="21"/>
      <c r="C251" s="16" t="s">
        <v>19</v>
      </c>
      <c r="D251" s="18">
        <f>F251+E251+G251</f>
        <v>0</v>
      </c>
      <c r="E251" s="16">
        <v>0</v>
      </c>
      <c r="F251" s="16">
        <v>0</v>
      </c>
      <c r="G251" s="16">
        <v>0</v>
      </c>
      <c r="H251" s="24"/>
    </row>
    <row r="252" spans="1:9" ht="16.149999999999999" customHeight="1" x14ac:dyDescent="0.2">
      <c r="A252" s="39" t="s">
        <v>79</v>
      </c>
      <c r="B252" s="21" t="s">
        <v>105</v>
      </c>
      <c r="C252" s="16" t="s">
        <v>5</v>
      </c>
      <c r="D252" s="18">
        <f>D254+D255+D256+D257</f>
        <v>2910</v>
      </c>
      <c r="E252" s="16">
        <f>E254+E255+E256+E257</f>
        <v>1910</v>
      </c>
      <c r="F252" s="16">
        <f>F254+F255+F256+F257</f>
        <v>1000</v>
      </c>
      <c r="G252" s="16">
        <f>G254+G255+G256+G257</f>
        <v>0</v>
      </c>
      <c r="H252" s="22" t="s">
        <v>110</v>
      </c>
    </row>
    <row r="253" spans="1:9" ht="16.149999999999999" customHeight="1" x14ac:dyDescent="0.2">
      <c r="A253" s="40"/>
      <c r="B253" s="21"/>
      <c r="C253" s="16" t="s">
        <v>6</v>
      </c>
      <c r="D253" s="18"/>
      <c r="E253" s="16"/>
      <c r="F253" s="16"/>
      <c r="G253" s="16"/>
      <c r="H253" s="23"/>
    </row>
    <row r="254" spans="1:9" ht="16.149999999999999" customHeight="1" x14ac:dyDescent="0.2">
      <c r="A254" s="40"/>
      <c r="B254" s="21"/>
      <c r="C254" s="16" t="s">
        <v>14</v>
      </c>
      <c r="D254" s="18">
        <f>F254+E254+G254</f>
        <v>0</v>
      </c>
      <c r="E254" s="16">
        <v>0</v>
      </c>
      <c r="F254" s="16">
        <v>0</v>
      </c>
      <c r="G254" s="16">
        <v>0</v>
      </c>
      <c r="H254" s="23"/>
    </row>
    <row r="255" spans="1:9" ht="16.149999999999999" customHeight="1" x14ac:dyDescent="0.2">
      <c r="A255" s="40"/>
      <c r="B255" s="21"/>
      <c r="C255" s="16" t="s">
        <v>15</v>
      </c>
      <c r="D255" s="18">
        <f>F255+E255+G255</f>
        <v>1910</v>
      </c>
      <c r="E255" s="16">
        <v>1910</v>
      </c>
      <c r="F255" s="16">
        <v>0</v>
      </c>
      <c r="G255" s="16">
        <v>0</v>
      </c>
      <c r="H255" s="23"/>
    </row>
    <row r="256" spans="1:9" ht="16.149999999999999" customHeight="1" x14ac:dyDescent="0.2">
      <c r="A256" s="40"/>
      <c r="B256" s="21"/>
      <c r="C256" s="16" t="s">
        <v>100</v>
      </c>
      <c r="D256" s="18">
        <f>F256+E256+G256</f>
        <v>1000</v>
      </c>
      <c r="E256" s="16"/>
      <c r="F256" s="16">
        <v>1000</v>
      </c>
      <c r="G256" s="16">
        <v>0</v>
      </c>
      <c r="H256" s="23"/>
    </row>
    <row r="257" spans="1:8" ht="30" customHeight="1" x14ac:dyDescent="0.2">
      <c r="A257" s="41"/>
      <c r="B257" s="21"/>
      <c r="C257" s="16" t="s">
        <v>19</v>
      </c>
      <c r="D257" s="18">
        <f>F257+E257+G257</f>
        <v>0</v>
      </c>
      <c r="E257" s="16">
        <v>0</v>
      </c>
      <c r="F257" s="16">
        <v>0</v>
      </c>
      <c r="G257" s="16">
        <v>0</v>
      </c>
      <c r="H257" s="24"/>
    </row>
    <row r="258" spans="1:8" ht="22.15" customHeight="1" x14ac:dyDescent="0.2">
      <c r="A258" s="39" t="s">
        <v>96</v>
      </c>
      <c r="B258" s="21" t="s">
        <v>105</v>
      </c>
      <c r="C258" s="16" t="s">
        <v>5</v>
      </c>
      <c r="D258" s="18">
        <f>D260+D261+D262+D263</f>
        <v>99989</v>
      </c>
      <c r="E258" s="16">
        <f>E260+E261+E262+E263</f>
        <v>0</v>
      </c>
      <c r="F258" s="16">
        <f>F260+F261+F262+F263</f>
        <v>26601.3</v>
      </c>
      <c r="G258" s="16">
        <f>G260+G261+G262+G263</f>
        <v>73387.7</v>
      </c>
      <c r="H258" s="22" t="s">
        <v>99</v>
      </c>
    </row>
    <row r="259" spans="1:8" ht="18.600000000000001" customHeight="1" x14ac:dyDescent="0.2">
      <c r="A259" s="40"/>
      <c r="B259" s="21"/>
      <c r="C259" s="16" t="s">
        <v>6</v>
      </c>
      <c r="D259" s="18"/>
      <c r="E259" s="16"/>
      <c r="F259" s="16"/>
      <c r="G259" s="16"/>
      <c r="H259" s="23"/>
    </row>
    <row r="260" spans="1:8" ht="20.45" customHeight="1" x14ac:dyDescent="0.2">
      <c r="A260" s="40"/>
      <c r="B260" s="21"/>
      <c r="C260" s="16" t="s">
        <v>14</v>
      </c>
      <c r="D260" s="18">
        <f>F260+E260+G260</f>
        <v>63113.5</v>
      </c>
      <c r="E260" s="16">
        <v>0</v>
      </c>
      <c r="F260" s="16">
        <v>0</v>
      </c>
      <c r="G260" s="16">
        <v>63113.5</v>
      </c>
      <c r="H260" s="23"/>
    </row>
    <row r="261" spans="1:8" ht="17.45" customHeight="1" x14ac:dyDescent="0.2">
      <c r="A261" s="40"/>
      <c r="B261" s="21"/>
      <c r="C261" s="16" t="s">
        <v>15</v>
      </c>
      <c r="D261" s="18">
        <f>F261+E261+G261</f>
        <v>10274.200000000001</v>
      </c>
      <c r="E261" s="16">
        <v>0</v>
      </c>
      <c r="F261" s="16">
        <v>0</v>
      </c>
      <c r="G261" s="16">
        <v>10274.200000000001</v>
      </c>
      <c r="H261" s="23"/>
    </row>
    <row r="262" spans="1:8" ht="16.149999999999999" customHeight="1" x14ac:dyDescent="0.2">
      <c r="A262" s="40"/>
      <c r="B262" s="21"/>
      <c r="C262" s="16" t="s">
        <v>100</v>
      </c>
      <c r="D262" s="18">
        <f>F262+E262+G262</f>
        <v>26601.3</v>
      </c>
      <c r="E262" s="16">
        <v>0</v>
      </c>
      <c r="F262" s="16">
        <v>26601.3</v>
      </c>
      <c r="G262" s="16">
        <v>0</v>
      </c>
      <c r="H262" s="23"/>
    </row>
    <row r="263" spans="1:8" ht="16.149999999999999" customHeight="1" x14ac:dyDescent="0.2">
      <c r="A263" s="41"/>
      <c r="B263" s="21"/>
      <c r="C263" s="16" t="s">
        <v>19</v>
      </c>
      <c r="D263" s="18">
        <f>F263+E263+G263</f>
        <v>0</v>
      </c>
      <c r="E263" s="16">
        <v>0</v>
      </c>
      <c r="F263" s="16">
        <v>0</v>
      </c>
      <c r="G263" s="16">
        <v>0</v>
      </c>
      <c r="H263" s="24"/>
    </row>
    <row r="264" spans="1:8" ht="17.45" customHeight="1" x14ac:dyDescent="0.2">
      <c r="A264" s="39" t="s">
        <v>97</v>
      </c>
      <c r="B264" s="21" t="s">
        <v>105</v>
      </c>
      <c r="C264" s="16" t="s">
        <v>5</v>
      </c>
      <c r="D264" s="18">
        <f>D266+D267+D268+D269</f>
        <v>13672.2</v>
      </c>
      <c r="E264" s="16">
        <f>E266+E267+E268+E269</f>
        <v>0</v>
      </c>
      <c r="F264" s="16">
        <f>F266+F267+F268+F269</f>
        <v>0</v>
      </c>
      <c r="G264" s="16">
        <f>G266+G267+G268+G269</f>
        <v>13672.2</v>
      </c>
      <c r="H264" s="22" t="s">
        <v>98</v>
      </c>
    </row>
    <row r="265" spans="1:8" ht="15" customHeight="1" x14ac:dyDescent="0.2">
      <c r="A265" s="40"/>
      <c r="B265" s="21"/>
      <c r="C265" s="16" t="s">
        <v>6</v>
      </c>
      <c r="D265" s="18"/>
      <c r="E265" s="16"/>
      <c r="F265" s="16"/>
      <c r="G265" s="16"/>
      <c r="H265" s="23"/>
    </row>
    <row r="266" spans="1:8" ht="21.6" customHeight="1" x14ac:dyDescent="0.2">
      <c r="A266" s="40"/>
      <c r="B266" s="21"/>
      <c r="C266" s="16" t="s">
        <v>14</v>
      </c>
      <c r="D266" s="18">
        <f>F266+E266+G266</f>
        <v>0</v>
      </c>
      <c r="E266" s="16">
        <v>0</v>
      </c>
      <c r="F266" s="16">
        <v>0</v>
      </c>
      <c r="G266" s="16">
        <v>0</v>
      </c>
      <c r="H266" s="23"/>
    </row>
    <row r="267" spans="1:8" ht="21.6" customHeight="1" x14ac:dyDescent="0.2">
      <c r="A267" s="40"/>
      <c r="B267" s="21"/>
      <c r="C267" s="16" t="s">
        <v>15</v>
      </c>
      <c r="D267" s="18">
        <f>F267+E267+G267</f>
        <v>0</v>
      </c>
      <c r="E267" s="16">
        <v>0</v>
      </c>
      <c r="F267" s="16">
        <v>0</v>
      </c>
      <c r="G267" s="16">
        <v>0</v>
      </c>
      <c r="H267" s="23"/>
    </row>
    <row r="268" spans="1:8" ht="21.6" customHeight="1" x14ac:dyDescent="0.2">
      <c r="A268" s="40"/>
      <c r="B268" s="21"/>
      <c r="C268" s="16" t="s">
        <v>100</v>
      </c>
      <c r="D268" s="18">
        <f>F268+E268+G268</f>
        <v>13672.2</v>
      </c>
      <c r="E268" s="16">
        <v>0</v>
      </c>
      <c r="F268" s="16">
        <v>0</v>
      </c>
      <c r="G268" s="16">
        <v>13672.2</v>
      </c>
      <c r="H268" s="23"/>
    </row>
    <row r="269" spans="1:8" ht="22.15" customHeight="1" x14ac:dyDescent="0.2">
      <c r="A269" s="41"/>
      <c r="B269" s="21"/>
      <c r="C269" s="16" t="s">
        <v>19</v>
      </c>
      <c r="D269" s="18">
        <f>F269+E269+G269</f>
        <v>0</v>
      </c>
      <c r="E269" s="16">
        <v>0</v>
      </c>
      <c r="F269" s="16">
        <v>0</v>
      </c>
      <c r="G269" s="16">
        <v>0</v>
      </c>
      <c r="H269" s="24"/>
    </row>
    <row r="270" spans="1:8" ht="21" customHeight="1" x14ac:dyDescent="0.2">
      <c r="A270" s="21"/>
      <c r="B270" s="21" t="s">
        <v>9</v>
      </c>
      <c r="C270" s="16" t="s">
        <v>5</v>
      </c>
      <c r="D270" s="16">
        <f>F270+E270+G270</f>
        <v>4025837.2</v>
      </c>
      <c r="E270" s="10">
        <f>E272+E273+E274+E275</f>
        <v>1322207.6000000001</v>
      </c>
      <c r="F270" s="10">
        <f>F272+F273+F274+F275</f>
        <v>1310791.5</v>
      </c>
      <c r="G270" s="10">
        <f>G272+G273+G274+G275</f>
        <v>1392838.1</v>
      </c>
      <c r="H270" s="21"/>
    </row>
    <row r="271" spans="1:8" ht="13.9" customHeight="1" x14ac:dyDescent="0.2">
      <c r="A271" s="21"/>
      <c r="B271" s="21"/>
      <c r="C271" s="16" t="s">
        <v>6</v>
      </c>
      <c r="D271" s="10"/>
      <c r="E271" s="10"/>
      <c r="F271" s="10"/>
      <c r="G271" s="10"/>
      <c r="H271" s="21"/>
    </row>
    <row r="272" spans="1:8" ht="24.6" customHeight="1" x14ac:dyDescent="0.2">
      <c r="A272" s="21"/>
      <c r="B272" s="21"/>
      <c r="C272" s="16" t="s">
        <v>7</v>
      </c>
      <c r="D272" s="16">
        <f>E272+F272+G272</f>
        <v>215692.30000000002</v>
      </c>
      <c r="E272" s="10">
        <f>E12+E30+E48+E55+E67+E73+E111+E123+E129+E147+E166+E190+E197+E204+E211+E218+E224+E230+E18+E24+E104+E135+E79+E98+E36+E236+E172+E178+E85+E141+E153+E248+E91+E42+E242+E117+E254+E61+E260+E266+E184+E159</f>
        <v>69754.200000000012</v>
      </c>
      <c r="F272" s="10">
        <f>F12+F30+F48+F55+F67+F73+F111+F123+F129+F147+F166+F190+F197+F204+F211+F218+F224+F230+F18+F24+F104+F135+F79+F98+F36+F236+F172+F178+F85+F141+F153+F248+F91+F42+F242+F117+F254+F61+F260+F266+F184+F159</f>
        <v>40866.5</v>
      </c>
      <c r="G272" s="10">
        <f>G12+G30+G48+G55+G67+G73+G111+G123+G129+G147+G166+G190+G197+G204+G211+G218+G224+G230+G18+G24+G104+G135+G79+G98+G36+G236+G172+G178+G85+G141+G153+G248+G91+G42+G242+G117+G254+G61+G260+G266+G184+G159</f>
        <v>105071.6</v>
      </c>
      <c r="H272" s="21"/>
    </row>
    <row r="273" spans="1:9" ht="27" customHeight="1" x14ac:dyDescent="0.2">
      <c r="A273" s="21"/>
      <c r="B273" s="21"/>
      <c r="C273" s="16" t="s">
        <v>8</v>
      </c>
      <c r="D273" s="16">
        <f>E273+F273+G273</f>
        <v>2345327</v>
      </c>
      <c r="E273" s="10">
        <f t="shared" ref="E273:G275" si="1">E13+E31+E49+E56+E68+E74+E112+E124+E130+E148+E167+E191+E198+E205+E212+E219+E225+E231+E19+E25+E105+E136+E80+E99+E37+E237+E173+E179+E86+E142+E154+E249+E92+E43+E243+E118+E255+E62+E261+E267+E185+E160</f>
        <v>774186.79999999993</v>
      </c>
      <c r="F273" s="10">
        <f t="shared" si="1"/>
        <v>769628.1</v>
      </c>
      <c r="G273" s="10">
        <f t="shared" si="1"/>
        <v>801512.1</v>
      </c>
      <c r="H273" s="21"/>
    </row>
    <row r="274" spans="1:9" ht="20.45" customHeight="1" x14ac:dyDescent="0.2">
      <c r="A274" s="21"/>
      <c r="B274" s="21"/>
      <c r="C274" s="16" t="s">
        <v>100</v>
      </c>
      <c r="D274" s="16">
        <f>E274+F274+G274</f>
        <v>1464697.9</v>
      </c>
      <c r="E274" s="10">
        <f t="shared" si="1"/>
        <v>478226.6</v>
      </c>
      <c r="F274" s="10">
        <f t="shared" si="1"/>
        <v>500256.89999999997</v>
      </c>
      <c r="G274" s="10">
        <f t="shared" si="1"/>
        <v>486214.40000000002</v>
      </c>
      <c r="H274" s="21"/>
    </row>
    <row r="275" spans="1:9" ht="14.45" customHeight="1" x14ac:dyDescent="0.2">
      <c r="A275" s="21"/>
      <c r="B275" s="21"/>
      <c r="C275" s="16" t="s">
        <v>19</v>
      </c>
      <c r="D275" s="16">
        <f>E275+F275+G275</f>
        <v>120</v>
      </c>
      <c r="E275" s="10">
        <f t="shared" si="1"/>
        <v>40</v>
      </c>
      <c r="F275" s="10">
        <f t="shared" si="1"/>
        <v>40</v>
      </c>
      <c r="G275" s="10">
        <f t="shared" si="1"/>
        <v>40</v>
      </c>
      <c r="H275" s="21"/>
    </row>
    <row r="276" spans="1:9" s="11" customFormat="1" x14ac:dyDescent="0.2">
      <c r="B276" s="12"/>
      <c r="H276" s="13"/>
    </row>
    <row r="277" spans="1:9" s="11" customFormat="1" x14ac:dyDescent="0.2">
      <c r="B277" s="12"/>
      <c r="H277" s="13"/>
    </row>
    <row r="278" spans="1:9" s="11" customFormat="1" x14ac:dyDescent="0.2">
      <c r="B278" s="12"/>
      <c r="H278" s="13"/>
    </row>
    <row r="279" spans="1:9" s="11" customFormat="1" x14ac:dyDescent="0.2">
      <c r="A279" s="14"/>
      <c r="B279" s="12"/>
      <c r="H279" s="13"/>
    </row>
    <row r="280" spans="1:9" s="11" customFormat="1" ht="14.45" customHeight="1" x14ac:dyDescent="0.2">
      <c r="A280" s="14"/>
      <c r="B280" s="12"/>
      <c r="C280" s="14"/>
      <c r="D280" s="14"/>
      <c r="H280" s="13"/>
    </row>
    <row r="281" spans="1:9" s="12" customFormat="1" x14ac:dyDescent="0.2">
      <c r="A281" s="11"/>
      <c r="C281" s="11"/>
      <c r="D281" s="11"/>
      <c r="E281" s="11"/>
      <c r="F281" s="11"/>
      <c r="G281" s="11"/>
      <c r="H281" s="13"/>
      <c r="I281" s="11"/>
    </row>
    <row r="282" spans="1:9" s="12" customFormat="1" x14ac:dyDescent="0.2">
      <c r="A282" s="11"/>
      <c r="C282" s="11"/>
      <c r="D282" s="11"/>
      <c r="E282" s="11"/>
      <c r="F282" s="11"/>
      <c r="G282" s="11"/>
      <c r="H282" s="13"/>
      <c r="I282" s="11"/>
    </row>
    <row r="283" spans="1:9" s="11" customFormat="1" x14ac:dyDescent="0.2">
      <c r="B283" s="12"/>
      <c r="H283" s="13"/>
    </row>
    <row r="284" spans="1:9" s="11" customFormat="1" x14ac:dyDescent="0.2">
      <c r="B284" s="12"/>
      <c r="H284" s="13"/>
    </row>
    <row r="285" spans="1:9" s="11" customFormat="1" x14ac:dyDescent="0.2">
      <c r="B285" s="12"/>
      <c r="H285" s="13"/>
    </row>
    <row r="286" spans="1:9" s="11" customFormat="1" x14ac:dyDescent="0.2">
      <c r="B286" s="12"/>
      <c r="H286" s="13"/>
    </row>
    <row r="287" spans="1:9" s="11" customFormat="1" x14ac:dyDescent="0.2">
      <c r="B287" s="12"/>
      <c r="H287" s="13"/>
    </row>
    <row r="288" spans="1:9" s="11" customFormat="1" x14ac:dyDescent="0.2">
      <c r="B288" s="12"/>
      <c r="H288" s="13"/>
    </row>
    <row r="289" spans="2:8" s="11" customFormat="1" x14ac:dyDescent="0.2">
      <c r="B289" s="12"/>
      <c r="H289" s="13"/>
    </row>
    <row r="290" spans="2:8" s="11" customFormat="1" x14ac:dyDescent="0.2">
      <c r="B290" s="12"/>
      <c r="H290" s="13"/>
    </row>
    <row r="291" spans="2:8" s="11" customFormat="1" x14ac:dyDescent="0.2">
      <c r="B291" s="12"/>
      <c r="H291" s="13"/>
    </row>
    <row r="292" spans="2:8" s="11" customFormat="1" x14ac:dyDescent="0.2">
      <c r="B292" s="12"/>
      <c r="H292" s="13"/>
    </row>
    <row r="293" spans="2:8" s="11" customFormat="1" x14ac:dyDescent="0.2">
      <c r="B293" s="12"/>
      <c r="H293" s="13"/>
    </row>
    <row r="294" spans="2:8" s="11" customFormat="1" x14ac:dyDescent="0.2">
      <c r="B294" s="12"/>
      <c r="H294" s="13"/>
    </row>
    <row r="295" spans="2:8" s="11" customFormat="1" x14ac:dyDescent="0.2">
      <c r="B295" s="12"/>
      <c r="H295" s="13"/>
    </row>
    <row r="296" spans="2:8" s="11" customFormat="1" x14ac:dyDescent="0.2">
      <c r="B296" s="12"/>
      <c r="H296" s="13"/>
    </row>
    <row r="297" spans="2:8" s="11" customFormat="1" x14ac:dyDescent="0.2">
      <c r="B297" s="12"/>
      <c r="H297" s="13"/>
    </row>
    <row r="298" spans="2:8" s="11" customFormat="1" x14ac:dyDescent="0.2">
      <c r="B298" s="12"/>
      <c r="H298" s="13"/>
    </row>
    <row r="299" spans="2:8" s="11" customFormat="1" x14ac:dyDescent="0.2">
      <c r="B299" s="12"/>
      <c r="H299" s="13"/>
    </row>
    <row r="300" spans="2:8" s="11" customFormat="1" x14ac:dyDescent="0.2">
      <c r="B300" s="12"/>
      <c r="H300" s="13"/>
    </row>
    <row r="301" spans="2:8" s="11" customFormat="1" x14ac:dyDescent="0.2">
      <c r="B301" s="12"/>
      <c r="H301" s="13"/>
    </row>
    <row r="302" spans="2:8" s="11" customFormat="1" x14ac:dyDescent="0.2">
      <c r="B302" s="12"/>
      <c r="H302" s="13"/>
    </row>
    <row r="303" spans="2:8" s="11" customFormat="1" x14ac:dyDescent="0.2">
      <c r="B303" s="12"/>
      <c r="H303" s="13"/>
    </row>
    <row r="304" spans="2:8" s="11" customFormat="1" x14ac:dyDescent="0.2">
      <c r="B304" s="12"/>
      <c r="H304" s="13"/>
    </row>
    <row r="305" spans="2:8" s="11" customFormat="1" x14ac:dyDescent="0.2">
      <c r="B305" s="12"/>
      <c r="H305" s="13"/>
    </row>
    <row r="306" spans="2:8" s="11" customFormat="1" x14ac:dyDescent="0.2">
      <c r="B306" s="12"/>
      <c r="H306" s="13"/>
    </row>
    <row r="307" spans="2:8" s="11" customFormat="1" x14ac:dyDescent="0.2">
      <c r="B307" s="12"/>
      <c r="H307" s="13"/>
    </row>
    <row r="308" spans="2:8" s="11" customFormat="1" x14ac:dyDescent="0.2">
      <c r="B308" s="12"/>
      <c r="H308" s="13"/>
    </row>
    <row r="309" spans="2:8" s="11" customFormat="1" x14ac:dyDescent="0.2">
      <c r="B309" s="12"/>
      <c r="H309" s="13"/>
    </row>
    <row r="310" spans="2:8" s="11" customFormat="1" x14ac:dyDescent="0.2">
      <c r="B310" s="12"/>
      <c r="H310" s="13"/>
    </row>
    <row r="311" spans="2:8" s="11" customFormat="1" x14ac:dyDescent="0.2">
      <c r="B311" s="12"/>
      <c r="H311" s="13"/>
    </row>
    <row r="312" spans="2:8" s="11" customFormat="1" x14ac:dyDescent="0.2">
      <c r="B312" s="12"/>
      <c r="H312" s="13"/>
    </row>
    <row r="313" spans="2:8" s="11" customFormat="1" x14ac:dyDescent="0.2">
      <c r="B313" s="12"/>
      <c r="H313" s="13"/>
    </row>
    <row r="314" spans="2:8" s="11" customFormat="1" x14ac:dyDescent="0.2">
      <c r="B314" s="12"/>
      <c r="H314" s="13"/>
    </row>
    <row r="315" spans="2:8" s="11" customFormat="1" x14ac:dyDescent="0.2">
      <c r="B315" s="12"/>
      <c r="H315" s="13"/>
    </row>
    <row r="316" spans="2:8" s="11" customFormat="1" x14ac:dyDescent="0.2">
      <c r="B316" s="12"/>
      <c r="H316" s="13"/>
    </row>
    <row r="317" spans="2:8" s="11" customFormat="1" x14ac:dyDescent="0.2">
      <c r="B317" s="12"/>
      <c r="H317" s="13"/>
    </row>
    <row r="318" spans="2:8" s="11" customFormat="1" x14ac:dyDescent="0.2">
      <c r="B318" s="12"/>
      <c r="H318" s="13"/>
    </row>
    <row r="319" spans="2:8" s="11" customFormat="1" x14ac:dyDescent="0.2">
      <c r="B319" s="12"/>
      <c r="H319" s="13"/>
    </row>
    <row r="320" spans="2:8" s="11" customFormat="1" x14ac:dyDescent="0.2">
      <c r="B320" s="12"/>
      <c r="H320" s="13"/>
    </row>
    <row r="321" spans="2:8" s="11" customFormat="1" x14ac:dyDescent="0.2">
      <c r="B321" s="12"/>
      <c r="H321" s="13"/>
    </row>
    <row r="322" spans="2:8" s="11" customFormat="1" x14ac:dyDescent="0.2">
      <c r="B322" s="12"/>
      <c r="H322" s="13"/>
    </row>
    <row r="323" spans="2:8" s="11" customFormat="1" x14ac:dyDescent="0.2">
      <c r="B323" s="12"/>
      <c r="H323" s="13"/>
    </row>
    <row r="324" spans="2:8" s="11" customFormat="1" x14ac:dyDescent="0.2">
      <c r="B324" s="12"/>
      <c r="H324" s="13"/>
    </row>
    <row r="325" spans="2:8" s="11" customFormat="1" x14ac:dyDescent="0.2">
      <c r="B325" s="12"/>
      <c r="H325" s="13"/>
    </row>
    <row r="326" spans="2:8" s="11" customFormat="1" x14ac:dyDescent="0.2">
      <c r="B326" s="12"/>
      <c r="H326" s="13"/>
    </row>
    <row r="327" spans="2:8" s="11" customFormat="1" x14ac:dyDescent="0.2">
      <c r="B327" s="12"/>
      <c r="H327" s="13"/>
    </row>
    <row r="328" spans="2:8" s="11" customFormat="1" x14ac:dyDescent="0.2">
      <c r="B328" s="12"/>
      <c r="H328" s="13"/>
    </row>
    <row r="329" spans="2:8" s="11" customFormat="1" x14ac:dyDescent="0.2">
      <c r="B329" s="12"/>
      <c r="H329" s="13"/>
    </row>
    <row r="330" spans="2:8" s="11" customFormat="1" x14ac:dyDescent="0.2">
      <c r="B330" s="12"/>
      <c r="H330" s="13"/>
    </row>
    <row r="331" spans="2:8" s="11" customFormat="1" x14ac:dyDescent="0.2">
      <c r="B331" s="12"/>
      <c r="H331" s="13"/>
    </row>
    <row r="332" spans="2:8" s="11" customFormat="1" x14ac:dyDescent="0.2">
      <c r="B332" s="12"/>
      <c r="H332" s="13"/>
    </row>
    <row r="333" spans="2:8" s="11" customFormat="1" x14ac:dyDescent="0.2">
      <c r="B333" s="12"/>
      <c r="H333" s="13"/>
    </row>
    <row r="334" spans="2:8" s="11" customFormat="1" x14ac:dyDescent="0.2">
      <c r="B334" s="12"/>
      <c r="H334" s="13"/>
    </row>
    <row r="335" spans="2:8" s="11" customFormat="1" x14ac:dyDescent="0.2">
      <c r="B335" s="12"/>
      <c r="H335" s="13"/>
    </row>
    <row r="336" spans="2:8" s="11" customFormat="1" x14ac:dyDescent="0.2">
      <c r="B336" s="12"/>
      <c r="H336" s="13"/>
    </row>
    <row r="337" spans="2:8" s="11" customFormat="1" x14ac:dyDescent="0.2">
      <c r="B337" s="12"/>
      <c r="H337" s="13"/>
    </row>
    <row r="338" spans="2:8" s="11" customFormat="1" x14ac:dyDescent="0.2">
      <c r="B338" s="12"/>
      <c r="H338" s="13"/>
    </row>
    <row r="339" spans="2:8" s="11" customFormat="1" x14ac:dyDescent="0.2">
      <c r="B339" s="12"/>
      <c r="H339" s="13"/>
    </row>
    <row r="340" spans="2:8" s="11" customFormat="1" x14ac:dyDescent="0.2">
      <c r="B340" s="12"/>
      <c r="H340" s="13"/>
    </row>
    <row r="341" spans="2:8" s="11" customFormat="1" x14ac:dyDescent="0.2">
      <c r="B341" s="12"/>
      <c r="H341" s="13"/>
    </row>
    <row r="342" spans="2:8" s="11" customFormat="1" x14ac:dyDescent="0.2">
      <c r="B342" s="12"/>
      <c r="H342" s="13"/>
    </row>
    <row r="343" spans="2:8" s="11" customFormat="1" x14ac:dyDescent="0.2">
      <c r="B343" s="12"/>
      <c r="H343" s="13"/>
    </row>
    <row r="344" spans="2:8" s="11" customFormat="1" x14ac:dyDescent="0.2">
      <c r="B344" s="12"/>
      <c r="H344" s="13"/>
    </row>
    <row r="345" spans="2:8" s="11" customFormat="1" x14ac:dyDescent="0.2">
      <c r="B345" s="12"/>
      <c r="H345" s="13"/>
    </row>
    <row r="346" spans="2:8" s="11" customFormat="1" x14ac:dyDescent="0.2">
      <c r="B346" s="12"/>
      <c r="H346" s="13"/>
    </row>
    <row r="347" spans="2:8" s="11" customFormat="1" x14ac:dyDescent="0.2">
      <c r="B347" s="12"/>
      <c r="H347" s="13"/>
    </row>
    <row r="348" spans="2:8" s="11" customFormat="1" x14ac:dyDescent="0.2">
      <c r="B348" s="12"/>
      <c r="H348" s="13"/>
    </row>
    <row r="349" spans="2:8" s="11" customFormat="1" x14ac:dyDescent="0.2">
      <c r="B349" s="12"/>
      <c r="H349" s="13"/>
    </row>
    <row r="350" spans="2:8" s="11" customFormat="1" x14ac:dyDescent="0.2">
      <c r="B350" s="12"/>
      <c r="H350" s="13"/>
    </row>
    <row r="351" spans="2:8" s="11" customFormat="1" x14ac:dyDescent="0.2">
      <c r="B351" s="12"/>
      <c r="H351" s="13"/>
    </row>
    <row r="352" spans="2:8" s="11" customFormat="1" x14ac:dyDescent="0.2">
      <c r="B352" s="12"/>
      <c r="H352" s="13"/>
    </row>
    <row r="353" spans="2:8" s="11" customFormat="1" x14ac:dyDescent="0.2">
      <c r="B353" s="12"/>
      <c r="H353" s="13"/>
    </row>
    <row r="354" spans="2:8" s="11" customFormat="1" x14ac:dyDescent="0.2">
      <c r="B354" s="12"/>
      <c r="H354" s="13"/>
    </row>
    <row r="355" spans="2:8" s="11" customFormat="1" x14ac:dyDescent="0.2">
      <c r="B355" s="12"/>
      <c r="H355" s="13"/>
    </row>
    <row r="356" spans="2:8" s="11" customFormat="1" x14ac:dyDescent="0.2">
      <c r="B356" s="12"/>
      <c r="H356" s="13"/>
    </row>
    <row r="357" spans="2:8" s="11" customFormat="1" x14ac:dyDescent="0.2">
      <c r="B357" s="12"/>
      <c r="H357" s="13"/>
    </row>
    <row r="358" spans="2:8" s="11" customFormat="1" x14ac:dyDescent="0.2">
      <c r="B358" s="12"/>
      <c r="H358" s="13"/>
    </row>
    <row r="359" spans="2:8" s="11" customFormat="1" x14ac:dyDescent="0.2">
      <c r="B359" s="12"/>
      <c r="H359" s="13"/>
    </row>
    <row r="360" spans="2:8" s="11" customFormat="1" x14ac:dyDescent="0.2">
      <c r="B360" s="12"/>
      <c r="H360" s="13"/>
    </row>
    <row r="361" spans="2:8" s="11" customFormat="1" x14ac:dyDescent="0.2">
      <c r="B361" s="12"/>
      <c r="H361" s="13"/>
    </row>
    <row r="362" spans="2:8" s="11" customFormat="1" x14ac:dyDescent="0.2">
      <c r="B362" s="12"/>
      <c r="H362" s="13"/>
    </row>
    <row r="363" spans="2:8" s="11" customFormat="1" x14ac:dyDescent="0.2">
      <c r="B363" s="12"/>
      <c r="H363" s="13"/>
    </row>
    <row r="364" spans="2:8" s="11" customFormat="1" x14ac:dyDescent="0.2">
      <c r="B364" s="12"/>
      <c r="H364" s="13"/>
    </row>
    <row r="365" spans="2:8" s="11" customFormat="1" x14ac:dyDescent="0.2">
      <c r="B365" s="12"/>
      <c r="H365" s="13"/>
    </row>
    <row r="366" spans="2:8" s="11" customFormat="1" x14ac:dyDescent="0.2">
      <c r="B366" s="12"/>
      <c r="H366" s="13"/>
    </row>
    <row r="367" spans="2:8" s="11" customFormat="1" x14ac:dyDescent="0.2">
      <c r="B367" s="12"/>
      <c r="H367" s="13"/>
    </row>
    <row r="368" spans="2:8" s="11" customFormat="1" x14ac:dyDescent="0.2">
      <c r="B368" s="12"/>
      <c r="H368" s="13"/>
    </row>
    <row r="369" spans="2:8" s="11" customFormat="1" x14ac:dyDescent="0.2">
      <c r="B369" s="12"/>
      <c r="H369" s="13"/>
    </row>
    <row r="370" spans="2:8" s="11" customFormat="1" x14ac:dyDescent="0.2">
      <c r="B370" s="12"/>
      <c r="H370" s="13"/>
    </row>
    <row r="371" spans="2:8" s="11" customFormat="1" x14ac:dyDescent="0.2">
      <c r="B371" s="12"/>
      <c r="H371" s="13"/>
    </row>
    <row r="372" spans="2:8" s="11" customFormat="1" x14ac:dyDescent="0.2">
      <c r="B372" s="12"/>
      <c r="H372" s="13"/>
    </row>
    <row r="373" spans="2:8" s="11" customFormat="1" x14ac:dyDescent="0.2">
      <c r="B373" s="12"/>
      <c r="H373" s="13"/>
    </row>
    <row r="374" spans="2:8" s="11" customFormat="1" x14ac:dyDescent="0.2">
      <c r="B374" s="12"/>
      <c r="H374" s="13"/>
    </row>
    <row r="375" spans="2:8" s="11" customFormat="1" x14ac:dyDescent="0.2">
      <c r="B375" s="12"/>
      <c r="H375" s="13"/>
    </row>
  </sheetData>
  <mergeCells count="150">
    <mergeCell ref="A258:A263"/>
    <mergeCell ref="B258:B263"/>
    <mergeCell ref="H258:H263"/>
    <mergeCell ref="A264:A269"/>
    <mergeCell ref="B264:B269"/>
    <mergeCell ref="H264:H269"/>
    <mergeCell ref="A270:A275"/>
    <mergeCell ref="B270:B275"/>
    <mergeCell ref="H270:H275"/>
    <mergeCell ref="A240:A245"/>
    <mergeCell ref="B240:B245"/>
    <mergeCell ref="H240:H245"/>
    <mergeCell ref="A246:A251"/>
    <mergeCell ref="B246:B251"/>
    <mergeCell ref="H246:H251"/>
    <mergeCell ref="A252:A257"/>
    <mergeCell ref="B252:B257"/>
    <mergeCell ref="H252:H257"/>
    <mergeCell ref="A222:A227"/>
    <mergeCell ref="B222:B227"/>
    <mergeCell ref="H222:H227"/>
    <mergeCell ref="A228:A233"/>
    <mergeCell ref="B228:B233"/>
    <mergeCell ref="H228:H233"/>
    <mergeCell ref="I233:I239"/>
    <mergeCell ref="A234:A239"/>
    <mergeCell ref="B234:B239"/>
    <mergeCell ref="H234:H239"/>
    <mergeCell ref="A208:H208"/>
    <mergeCell ref="A209:A215"/>
    <mergeCell ref="B209:B215"/>
    <mergeCell ref="H209:H215"/>
    <mergeCell ref="C214:C215"/>
    <mergeCell ref="D214:D215"/>
    <mergeCell ref="E214:E215"/>
    <mergeCell ref="F214:F215"/>
    <mergeCell ref="A216:A221"/>
    <mergeCell ref="B216:B221"/>
    <mergeCell ref="H216:H221"/>
    <mergeCell ref="A188:A193"/>
    <mergeCell ref="B188:B193"/>
    <mergeCell ref="H188:H193"/>
    <mergeCell ref="A194:H194"/>
    <mergeCell ref="A195:A200"/>
    <mergeCell ref="B195:B200"/>
    <mergeCell ref="H195:H200"/>
    <mergeCell ref="A201:H201"/>
    <mergeCell ref="A202:A207"/>
    <mergeCell ref="B202:B207"/>
    <mergeCell ref="H202:H207"/>
    <mergeCell ref="A170:A175"/>
    <mergeCell ref="B170:B175"/>
    <mergeCell ref="H170:H175"/>
    <mergeCell ref="A176:A181"/>
    <mergeCell ref="B176:B181"/>
    <mergeCell ref="H176:H181"/>
    <mergeCell ref="A182:A187"/>
    <mergeCell ref="B182:B187"/>
    <mergeCell ref="H182:H187"/>
    <mergeCell ref="A145:A150"/>
    <mergeCell ref="B145:B150"/>
    <mergeCell ref="H145:H150"/>
    <mergeCell ref="A151:A156"/>
    <mergeCell ref="B151:B156"/>
    <mergeCell ref="H151:H156"/>
    <mergeCell ref="A163:H163"/>
    <mergeCell ref="A164:A169"/>
    <mergeCell ref="B164:B169"/>
    <mergeCell ref="H164:H169"/>
    <mergeCell ref="A157:A162"/>
    <mergeCell ref="B157:B162"/>
    <mergeCell ref="H157:H162"/>
    <mergeCell ref="A127:A132"/>
    <mergeCell ref="B127:B132"/>
    <mergeCell ref="H127:H132"/>
    <mergeCell ref="A133:A138"/>
    <mergeCell ref="B133:B138"/>
    <mergeCell ref="H133:H138"/>
    <mergeCell ref="A139:A144"/>
    <mergeCell ref="B139:B144"/>
    <mergeCell ref="H139:H144"/>
    <mergeCell ref="A108:H108"/>
    <mergeCell ref="A109:A114"/>
    <mergeCell ref="B109:B114"/>
    <mergeCell ref="H109:H114"/>
    <mergeCell ref="A115:A120"/>
    <mergeCell ref="B115:B120"/>
    <mergeCell ref="H115:H120"/>
    <mergeCell ref="A121:A126"/>
    <mergeCell ref="B121:B126"/>
    <mergeCell ref="H121:H126"/>
    <mergeCell ref="A89:A94"/>
    <mergeCell ref="B89:B94"/>
    <mergeCell ref="H89:H94"/>
    <mergeCell ref="A95:H95"/>
    <mergeCell ref="A96:A101"/>
    <mergeCell ref="B96:B101"/>
    <mergeCell ref="H96:H101"/>
    <mergeCell ref="A102:A107"/>
    <mergeCell ref="B102:B107"/>
    <mergeCell ref="H102:H107"/>
    <mergeCell ref="A71:A76"/>
    <mergeCell ref="B71:B76"/>
    <mergeCell ref="H71:H76"/>
    <mergeCell ref="A77:A82"/>
    <mergeCell ref="B77:B82"/>
    <mergeCell ref="H77:H82"/>
    <mergeCell ref="A83:A88"/>
    <mergeCell ref="B83:B88"/>
    <mergeCell ref="H83:H88"/>
    <mergeCell ref="A52:H52"/>
    <mergeCell ref="A53:A58"/>
    <mergeCell ref="B53:B58"/>
    <mergeCell ref="H53:H58"/>
    <mergeCell ref="A59:A64"/>
    <mergeCell ref="B59:B64"/>
    <mergeCell ref="H59:H64"/>
    <mergeCell ref="A65:A70"/>
    <mergeCell ref="B65:B70"/>
    <mergeCell ref="H65:H70"/>
    <mergeCell ref="A34:A39"/>
    <mergeCell ref="B34:B39"/>
    <mergeCell ref="H34:H39"/>
    <mergeCell ref="A40:A45"/>
    <mergeCell ref="B40:B45"/>
    <mergeCell ref="H40:H45"/>
    <mergeCell ref="A46:A51"/>
    <mergeCell ref="B46:B51"/>
    <mergeCell ref="H46:H51"/>
    <mergeCell ref="I13:K13"/>
    <mergeCell ref="A16:A21"/>
    <mergeCell ref="B16:B21"/>
    <mergeCell ref="H16:H21"/>
    <mergeCell ref="A22:A27"/>
    <mergeCell ref="B22:B27"/>
    <mergeCell ref="H22:H27"/>
    <mergeCell ref="A28:A33"/>
    <mergeCell ref="B28:B33"/>
    <mergeCell ref="H28:H33"/>
    <mergeCell ref="G2:H2"/>
    <mergeCell ref="A3:H3"/>
    <mergeCell ref="A5:A6"/>
    <mergeCell ref="B5:B6"/>
    <mergeCell ref="C5:C6"/>
    <mergeCell ref="D5:H5"/>
    <mergeCell ref="A8:H8"/>
    <mergeCell ref="A9:H9"/>
    <mergeCell ref="A10:A15"/>
    <mergeCell ref="B10:B15"/>
    <mergeCell ref="H10:H15"/>
  </mergeCells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24.10</vt:lpstr>
      <vt:lpstr>'24.10'!_G100364</vt:lpstr>
      <vt:lpstr>'24.10'!_G1003640</vt:lpstr>
      <vt:lpstr>'24.10'!_G1022247</vt:lpstr>
      <vt:lpstr>'24.10'!_G120364</vt:lpstr>
      <vt:lpstr>'24.10'!_G200364</vt:lpstr>
      <vt:lpstr>'24.10'!_G500364</vt:lpstr>
      <vt:lpstr>'24.10'!G10036400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МВ. Чемакина</cp:lastModifiedBy>
  <cp:lastPrinted>2024-10-24T08:20:38Z</cp:lastPrinted>
  <dcterms:created xsi:type="dcterms:W3CDTF">2016-06-30T09:33:54Z</dcterms:created>
  <dcterms:modified xsi:type="dcterms:W3CDTF">2024-12-04T11:59:56Z</dcterms:modified>
</cp:coreProperties>
</file>