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4\мои документы\СЕССИЯ\Сессия 2022\проект декабрь\депутатам\"/>
    </mc:Choice>
  </mc:AlternateContent>
  <bookViews>
    <workbookView xWindow="360" yWindow="105" windowWidth="11340" windowHeight="6285"/>
  </bookViews>
  <sheets>
    <sheet name="доходы 2022" sheetId="1" r:id="rId1"/>
  </sheets>
  <definedNames>
    <definedName name="_xlnm.Print_Titles" localSheetId="0">'доходы 2022'!$12:$13</definedName>
    <definedName name="_xlnm.Print_Area" localSheetId="0">'доходы 2022'!$A$1:$K$148</definedName>
  </definedNames>
  <calcPr calcId="152511"/>
</workbook>
</file>

<file path=xl/calcChain.xml><?xml version="1.0" encoding="utf-8"?>
<calcChain xmlns="http://schemas.openxmlformats.org/spreadsheetml/2006/main">
  <c r="E112" i="1" l="1"/>
  <c r="D41" i="1" l="1"/>
  <c r="C41" i="1"/>
  <c r="E42" i="1"/>
  <c r="E144" i="1"/>
  <c r="E75" i="1"/>
  <c r="E120" i="1"/>
  <c r="D113" i="1"/>
  <c r="E116" i="1"/>
  <c r="E140" i="1"/>
  <c r="D127" i="1"/>
  <c r="C127" i="1"/>
  <c r="E118" i="1"/>
  <c r="E126" i="1"/>
  <c r="D45" i="1"/>
  <c r="E47" i="1"/>
  <c r="E45" i="1" s="1"/>
  <c r="E36" i="1"/>
  <c r="D33" i="1"/>
  <c r="E35" i="1"/>
  <c r="E33" i="1" s="1"/>
  <c r="G127" i="1"/>
  <c r="F127" i="1"/>
  <c r="H139" i="1"/>
  <c r="E139" i="1"/>
  <c r="D60" i="1"/>
  <c r="E62" i="1"/>
  <c r="E60" i="1" s="1"/>
  <c r="E52" i="1"/>
  <c r="E124" i="1" l="1"/>
  <c r="D49" i="1" l="1"/>
  <c r="E49" i="1"/>
  <c r="E138" i="1" l="1"/>
  <c r="E137" i="1"/>
  <c r="D107" i="1" l="1"/>
  <c r="F125" i="1"/>
  <c r="E147" i="1"/>
  <c r="E146" i="1" s="1"/>
  <c r="D76" i="1"/>
  <c r="D64" i="1" s="1"/>
  <c r="C76" i="1"/>
  <c r="C64" i="1" s="1"/>
  <c r="E105" i="1"/>
  <c r="E104" i="1"/>
  <c r="E103" i="1"/>
  <c r="E91" i="1"/>
  <c r="D16" i="1"/>
  <c r="E43" i="1"/>
  <c r="E41" i="1" s="1"/>
  <c r="E142" i="1"/>
  <c r="E141" i="1" s="1"/>
  <c r="D141" i="1"/>
  <c r="E102" i="1"/>
  <c r="H135" i="1"/>
  <c r="K119" i="1"/>
  <c r="H119" i="1"/>
  <c r="E119" i="1"/>
  <c r="E101" i="1"/>
  <c r="E90" i="1"/>
  <c r="E100" i="1"/>
  <c r="E99" i="1"/>
  <c r="E117" i="1"/>
  <c r="E123" i="1"/>
  <c r="E122" i="1" s="1"/>
  <c r="E97" i="1"/>
  <c r="J146" i="1"/>
  <c r="G146" i="1"/>
  <c r="E143" i="1"/>
  <c r="D143" i="1"/>
  <c r="D146" i="1"/>
  <c r="H133" i="1"/>
  <c r="E134" i="1"/>
  <c r="E133" i="1"/>
  <c r="J76" i="1"/>
  <c r="J107" i="1"/>
  <c r="J106" i="1" s="1"/>
  <c r="G125" i="1"/>
  <c r="H136" i="1"/>
  <c r="G107" i="1"/>
  <c r="G106" i="1" s="1"/>
  <c r="G76" i="1"/>
  <c r="G64" i="1" s="1"/>
  <c r="K136" i="1"/>
  <c r="K68" i="1"/>
  <c r="H68" i="1"/>
  <c r="K113" i="1"/>
  <c r="K107" i="1" s="1"/>
  <c r="H113" i="1"/>
  <c r="H107" i="1" s="1"/>
  <c r="K80" i="1"/>
  <c r="K76" i="1" s="1"/>
  <c r="H80" i="1"/>
  <c r="H76" i="1" s="1"/>
  <c r="K73" i="1"/>
  <c r="H73" i="1"/>
  <c r="E22" i="1"/>
  <c r="E21" i="1" s="1"/>
  <c r="D122" i="1"/>
  <c r="D125" i="1"/>
  <c r="E132" i="1"/>
  <c r="E113" i="1"/>
  <c r="E107" i="1" s="1"/>
  <c r="E80" i="1"/>
  <c r="E71" i="1"/>
  <c r="E70" i="1"/>
  <c r="E68" i="1"/>
  <c r="J64" i="1"/>
  <c r="E73" i="1"/>
  <c r="J16" i="1"/>
  <c r="H146" i="1"/>
  <c r="H143" i="1"/>
  <c r="H141" i="1"/>
  <c r="H122" i="1"/>
  <c r="H60" i="1"/>
  <c r="H54" i="1"/>
  <c r="H49" i="1"/>
  <c r="H45" i="1"/>
  <c r="H41" i="1"/>
  <c r="H38" i="1"/>
  <c r="H33" i="1"/>
  <c r="H29" i="1"/>
  <c r="H24" i="1"/>
  <c r="H21" i="1"/>
  <c r="H18" i="1"/>
  <c r="G16" i="1"/>
  <c r="E54" i="1"/>
  <c r="E38" i="1"/>
  <c r="E29" i="1"/>
  <c r="E24" i="1"/>
  <c r="E18" i="1"/>
  <c r="I146" i="1"/>
  <c r="I143" i="1"/>
  <c r="I141" i="1"/>
  <c r="I127" i="1"/>
  <c r="I125" i="1" s="1"/>
  <c r="I122" i="1"/>
  <c r="I107" i="1"/>
  <c r="I76" i="1"/>
  <c r="I64" i="1" s="1"/>
  <c r="I60" i="1"/>
  <c r="I54" i="1"/>
  <c r="I49" i="1"/>
  <c r="I45" i="1"/>
  <c r="I41" i="1"/>
  <c r="I38" i="1"/>
  <c r="I33" i="1"/>
  <c r="I29" i="1"/>
  <c r="I24" i="1"/>
  <c r="I21" i="1"/>
  <c r="I18" i="1"/>
  <c r="F122" i="1"/>
  <c r="K122" i="1"/>
  <c r="C122" i="1"/>
  <c r="C107" i="1"/>
  <c r="I106" i="1"/>
  <c r="F146" i="1"/>
  <c r="F143" i="1"/>
  <c r="F141" i="1"/>
  <c r="F107" i="1"/>
  <c r="F76" i="1"/>
  <c r="F64" i="1" s="1"/>
  <c r="F60" i="1"/>
  <c r="F54" i="1"/>
  <c r="F49" i="1"/>
  <c r="F45" i="1"/>
  <c r="F41" i="1"/>
  <c r="F38" i="1"/>
  <c r="F33" i="1"/>
  <c r="F29" i="1"/>
  <c r="F24" i="1"/>
  <c r="F21" i="1"/>
  <c r="F18" i="1"/>
  <c r="C146" i="1"/>
  <c r="C143" i="1"/>
  <c r="C141" i="1"/>
  <c r="C125" i="1"/>
  <c r="C60" i="1"/>
  <c r="C54" i="1"/>
  <c r="C49" i="1"/>
  <c r="C45" i="1"/>
  <c r="C38" i="1"/>
  <c r="C33" i="1"/>
  <c r="C29" i="1"/>
  <c r="C24" i="1"/>
  <c r="C21" i="1"/>
  <c r="C18" i="1"/>
  <c r="K60" i="1"/>
  <c r="K127" i="1"/>
  <c r="K125" i="1" s="1"/>
  <c r="K24" i="1"/>
  <c r="K54" i="1"/>
  <c r="K41" i="1"/>
  <c r="F16" i="1"/>
  <c r="K49" i="1"/>
  <c r="K141" i="1"/>
  <c r="K146" i="1"/>
  <c r="K143" i="1"/>
  <c r="K21" i="1"/>
  <c r="K45" i="1"/>
  <c r="K38" i="1"/>
  <c r="K33" i="1"/>
  <c r="K29" i="1"/>
  <c r="K18" i="1"/>
  <c r="K16" i="1" s="1"/>
  <c r="J59" i="1" l="1"/>
  <c r="J57" i="1" s="1"/>
  <c r="J148" i="1" s="1"/>
  <c r="C106" i="1"/>
  <c r="H16" i="1"/>
  <c r="E106" i="1"/>
  <c r="K64" i="1"/>
  <c r="I59" i="1"/>
  <c r="I57" i="1" s="1"/>
  <c r="E127" i="1"/>
  <c r="E125" i="1" s="1"/>
  <c r="I16" i="1"/>
  <c r="H64" i="1"/>
  <c r="H127" i="1"/>
  <c r="D106" i="1"/>
  <c r="D59" i="1" s="1"/>
  <c r="D57" i="1" s="1"/>
  <c r="D148" i="1" s="1"/>
  <c r="F106" i="1"/>
  <c r="F59" i="1" s="1"/>
  <c r="F57" i="1" s="1"/>
  <c r="F148" i="1" s="1"/>
  <c r="C16" i="1"/>
  <c r="I148" i="1"/>
  <c r="E16" i="1"/>
  <c r="K106" i="1"/>
  <c r="K59" i="1" s="1"/>
  <c r="K57" i="1" s="1"/>
  <c r="K148" i="1" s="1"/>
  <c r="H106" i="1"/>
  <c r="H125" i="1"/>
  <c r="C59" i="1"/>
  <c r="C57" i="1" s="1"/>
  <c r="E76" i="1"/>
  <c r="E64" i="1" s="1"/>
  <c r="G59" i="1"/>
  <c r="G57" i="1" s="1"/>
  <c r="G148" i="1" s="1"/>
  <c r="H59" i="1" l="1"/>
  <c r="H57" i="1" s="1"/>
  <c r="H148" i="1" s="1"/>
  <c r="C148" i="1"/>
  <c r="E59" i="1"/>
  <c r="E57" i="1" s="1"/>
  <c r="E148" i="1" s="1"/>
</calcChain>
</file>

<file path=xl/sharedStrings.xml><?xml version="1.0" encoding="utf-8"?>
<sst xmlns="http://schemas.openxmlformats.org/spreadsheetml/2006/main" count="204" uniqueCount="197">
  <si>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</si>
  <si>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</si>
  <si>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</si>
  <si>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</si>
  <si>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</si>
  <si>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</si>
  <si>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</si>
  <si>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</si>
  <si>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</si>
  <si>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</si>
  <si>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</si>
  <si>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</si>
  <si>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</si>
  <si>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</si>
  <si>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</si>
  <si>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</si>
  <si>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</si>
  <si>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</si>
  <si>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</si>
  <si>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</si>
  <si>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</si>
  <si>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</si>
  <si>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</si>
  <si>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</si>
  <si>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</si>
  <si>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</si>
  <si>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</si>
  <si>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</si>
  <si>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</si>
  <si>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</si>
  <si>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</si>
  <si>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</si>
  <si>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</si>
  <si>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</si>
  <si>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</si>
  <si>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</si>
  <si>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</si>
  <si>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</si>
  <si>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</si>
  <si>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</si>
  <si>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</si>
  <si>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</si>
  <si>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</si>
  <si>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</si>
  <si>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</si>
  <si>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1 05 04000 00 0000 110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</si>
  <si>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</si>
  <si>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</si>
  <si>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2 02 15001 05 0000 150</t>
  </si>
  <si>
    <t>2 02 25097 05 0000 150</t>
  </si>
  <si>
    <t>2 02 35118 05 0000 150</t>
  </si>
  <si>
    <t>2 02 35082 05 0000 150</t>
  </si>
  <si>
    <t>2 02 30029 05 0000 150</t>
  </si>
  <si>
    <t>2 02 35120 05 0000 150</t>
  </si>
  <si>
    <t>Единая субвенция бюджетам муниципальных районов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</si>
  <si>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</si>
  <si>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</si>
  <si>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</si>
  <si>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</si>
  <si>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</si>
  <si>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</si>
  <si>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</si>
  <si>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</si>
  <si>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</si>
  <si>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</si>
  <si>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</si>
  <si>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</si>
  <si>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</si>
  <si>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</si>
  <si>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2 02 40014 05 0000 150</t>
  </si>
  <si>
    <t>2 02 49999 05 0000 150</t>
  </si>
  <si>
    <t>2 02 30024 05 0000 150</t>
  </si>
  <si>
    <t>2 02 29999 05 0000 150</t>
  </si>
  <si>
    <t>2 02 39999 05 0000 150</t>
  </si>
  <si>
    <t>Прочие субвенции бюджетам муниципальных районов</t>
  </si>
  <si>
    <t>2 02 20216 05 0000 150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</si>
  <si>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</si>
  <si>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</si>
  <si>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</si>
  <si>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</si>
  <si>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2 02 39998 05 0000 150</t>
  </si>
  <si>
    <t>Административные штрафы, установленные Кодексом РФ об административных правонарушениях</t>
  </si>
  <si>
    <t>2 18 00000 05 0000 150</t>
  </si>
  <si>
    <t>2 19 00000 05 0000 150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</si>
  <si>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</si>
  <si>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</si>
  <si>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2 02 25555 05 0000 150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</si>
  <si>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</si>
  <si>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</si>
  <si>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2 02 25576 05 0000 150</t>
  </si>
  <si>
    <t>2 02 25519 05 0000 150</t>
  </si>
  <si>
    <t xml:space="preserve">субсидии на создание в образовательных организациях, расположенных в сельской местности и малых городах, условий для занятий физической культурой и спортом </t>
  </si>
  <si>
    <t>202 25497 05 0000 150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</si>
  <si>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</si>
  <si>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(создание мест (площадок) накопления (в том числе раздельного накопления)твердых коммунальных отходов)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</si>
  <si>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(приобретение контейнеров (бункеров)для накопления твердых коммунальных отходов)</t>
  </si>
  <si>
    <t>Субсидии на капитальный ремонт зданий дошкольных образовательных организаций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</si>
  <si>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</si>
  <si>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</si>
  <si>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</si>
  <si>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</si>
  <si>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</si>
  <si>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</si>
  <si>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</si>
  <si>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</si>
  <si>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</si>
  <si>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Прочие доходы от компенсации затрат бюджетов муниципальных районов</t>
  </si>
  <si>
    <t>1 13 02995 05 0000 130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</si>
  <si>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</si>
  <si>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</si>
  <si>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Субсидии на ремонт зданий муниципальных учреждений культуры</t>
  </si>
  <si>
    <t>2 02 15002 05 0000 150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</si>
  <si>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</si>
  <si>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</si>
  <si>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</si>
  <si>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</si>
  <si>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</si>
  <si>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2 02 25304 05 0000 150</t>
  </si>
  <si>
    <t>Субсидии бюджетам муниципальных районов на создание условий для обеспечения поселений и жителей городских округов услугами торговли</t>
  </si>
  <si>
    <t>Прочие субсидии бюджетам муниципальных районов</t>
  </si>
  <si>
    <t>Из них: субсидии бюджетам муниципальных районов на софинансирование вопросов местного значения</t>
  </si>
  <si>
    <t>Субсидии бюджетам муниципальных районов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</si>
  <si>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осуществление государственных полномочий в сфере охраны труда</t>
  </si>
  <si>
    <t>Субвенции бюджетам муниципальных районов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</si>
  <si>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них: субвенции бюджетам муниципальных районов на реализацию образовательных программ</t>
  </si>
  <si>
    <t>Субвенции бюджетам муниципальных районов на осуществление государственных полномочий по формированию торгового реестра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</si>
  <si>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</si>
  <si>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Субвенции бюджетам муниципальных районов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</si>
  <si>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</si>
  <si>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</si>
  <si>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</si>
  <si>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Прочие неналоговые доходы</t>
  </si>
  <si>
    <t>1 17 00000 00 0000 000</t>
  </si>
  <si>
    <t>1 17 05000 00 0000 000</t>
  </si>
  <si>
    <t>Субвенции бюджетам муниципальных районов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</si>
  <si>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Иные межбюджетные трансферты  бюджетам  муниципальных районов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</si>
  <si>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районов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</si>
  <si>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2 02 40000 00 0000 150</t>
  </si>
  <si>
    <t xml:space="preserve">Иные межбюджетные трансферты  бюджетам  муниципальных районов 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</si>
  <si>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</si>
  <si>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 год</t>
  </si>
  <si>
    <t>2024 год</t>
  </si>
  <si>
    <t xml:space="preserve"> 202 25467 05 0000 150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</si>
  <si>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</si>
  <si>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в столовых муниципальных общеобразовательных организаций  в целях создания условий для организации горячего питания обучающихся, получающих начальное общее образование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</si>
  <si>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</si>
  <si>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районов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</si>
  <si>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</si>
  <si>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</si>
  <si>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1 16 07090 00 0000 140</t>
  </si>
  <si>
    <t>Платежи, уплачиваемые в целях возмещения вреда</t>
  </si>
  <si>
    <t>1 16 11000 01 0000 140</t>
  </si>
  <si>
    <t>2022 год</t>
  </si>
  <si>
    <t>Сумма, рублей</t>
  </si>
  <si>
    <t>1 16 01000 01 0000 140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</si>
  <si>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</si>
  <si>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</si>
  <si>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Субсидии бюджетам муниципальных районов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</t>
  </si>
  <si>
    <t>Субвенции бюджетам муниципальных районов на 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</si>
  <si>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</si>
  <si>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2 02 25513 05 0000 150</t>
  </si>
  <si>
    <t>Субсидии бюджетам муниципальных районов на развитие сети учреждений культурно-досугового типа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</si>
  <si>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</si>
  <si>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</si>
  <si>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>Поправки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</si>
  <si>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</si>
  <si>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проведение комплексных кадастровых работ</t>
  </si>
  <si>
    <t>202 25511 05 0000 150</t>
  </si>
  <si>
    <t>Субсидии на обеспечение комплексного  развития сельских территорий</t>
  </si>
  <si>
    <t>Субсидии бюджетам муниципальных районов на реализацию программ формирования современной городской среды</t>
  </si>
  <si>
    <t>Иные межбюджетные трансферты на организацию транспортного обслуживания  населения на пассажирских муниципальных маршрутах водного транспорта</t>
  </si>
  <si>
    <t>Субсидии бюджетам муниципальных районов на поддержку отрасли культуры(Федеральные проекты "Сохранение культурного и исторического наследия" , "Творческие люди")</t>
  </si>
  <si>
    <t>Субсидии на комплектование книжных фондов муниципальных библиотек и периодическую печать</t>
  </si>
  <si>
    <t>Иные межбюджетные трансферты на капитальный ремонт зданий муниципальных общеобразовательных организаций</t>
  </si>
  <si>
    <t>Иные межбюджетные трансферты  на реализацию мероприятий по модернизации школьных систем образования</t>
  </si>
  <si>
    <t>Иные межбюджетные трансферты на ремонт зданий муниципальных учреждений культуры</t>
  </si>
  <si>
    <t>Субсидии на разработку проектно-сметной документации на строительство и реконструкцию (модернизацию) объектов водоотведения</t>
  </si>
  <si>
    <t>к  решению Собрания депутатов</t>
  </si>
  <si>
    <t xml:space="preserve">             Приложение № 2</t>
  </si>
  <si>
    <t xml:space="preserve">    от  17 декабря 2021 года №  35</t>
  </si>
  <si>
    <t>Субсидии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</si>
  <si>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местным бюджетам  на общественно значимые культурные мероприятия в рамках программы "Любо-Дорого"</t>
  </si>
  <si>
    <t>Иной межбюджетный трансферт на реализацию мероприятий по развитию инфраструктуры образовательных организаций в Архангельской области (учреждениям общего образования)</t>
  </si>
  <si>
    <t>Субсидии на ремонт автомобильных дорог общего пользования местного значения в муниципальных районах и городских округах Архангельской области</t>
  </si>
  <si>
    <t>Субсидии на онащение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</si>
  <si>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Субсидии на организацию транспортного обслуживания населения на пассажирских муниципальных маршрутах автомобильного транспорта</t>
  </si>
  <si>
    <t>Субсидии на реализацию мероприятий по финансовой поддержке социально- ориентированных некоммерческих организаций</t>
  </si>
  <si>
    <t xml:space="preserve">             Приложение № 1</t>
  </si>
  <si>
    <t>Иные межбюджетные трансферты муниципальным образованиям Архангельской области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</t>
  </si>
  <si>
    <t>резервные фонды исполнительных органов государственной власти</t>
  </si>
  <si>
    <t>Иные дотации бюджетам муниципальных районов (поддержка мер по обеспечению сбалансированности местных бюджетов)</t>
  </si>
  <si>
    <t>Иные междбюжетные трансферты бюджетам муниципальных районов Архангельской области на приведение в нормативное состояние сети автомобильных дорог общего пользования местного значения</t>
  </si>
  <si>
    <t xml:space="preserve">Иные межбюджетные трансферты на 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органов,в которых федеральным законом предусмотрена военная служба, сотрудников органов внутренних дел Российской Федерации, принимающих (принимавших) участие в специальной военной операции, сотрудников уголовно-исполнительной системы Российской Федерации, выполняющих (выполнявших) возложенные на них задачи в период проведения специальной военной операции, лиц, заключивших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 для участия в указанной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 </t>
  </si>
  <si>
    <t>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</si>
  <si>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</si>
  <si>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      от           декабря 2022 года № </t>
  </si>
  <si>
    <t>Прогнозируемое поступление доходов районного бюджета на 2022 год и на плановый период 2023-2024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</si>
</sst>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16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9" fontId="8" fillId="0" borderId="8">
      <alignment horizontal="center" vertical="top" shrinkToFit="1"/>
    </xf>
    <xf numFmtId="0" fontId="9" fillId="0" borderId="8">
      <alignment vertical="top" wrapText="1"/>
    </xf>
    <xf numFmtId="0" fontId="7" fillId="0" borderId="0"/>
  </cellStyleXfs>
  <cellXfs count="151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0" xfId="0" applyFont="1" applyFill="1"/>
    <xf numFmtId="0" fontId="1" fillId="0" borderId="0" xfId="0" applyFont="1" applyFill="1"/>
    <xf numFmtId="0" fontId="5" fillId="2" borderId="13" xfId="0" applyFont="1" applyFill="1" applyBorder="1"/>
    <xf numFmtId="0" fontId="6" fillId="2" borderId="1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12" fillId="2" borderId="0" xfId="0" applyFont="1" applyFill="1"/>
    <xf numFmtId="0" fontId="6" fillId="2" borderId="2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0" fillId="2" borderId="13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15" xfId="0" applyFont="1" applyFill="1" applyBorder="1" applyAlignment="1"/>
    <xf numFmtId="4" fontId="1" fillId="0" borderId="16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/>
    </xf>
    <xf numFmtId="4" fontId="0" fillId="2" borderId="17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/>
    <xf numFmtId="4" fontId="0" fillId="2" borderId="1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/>
    <xf numFmtId="165" fontId="1" fillId="0" borderId="16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/>
    <xf numFmtId="4" fontId="3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vertical="top" wrapText="1"/>
    </xf>
    <xf numFmtId="4" fontId="6" fillId="2" borderId="28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/>
    <xf numFmtId="4" fontId="0" fillId="2" borderId="30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vertical="center" wrapText="1"/>
    </xf>
    <xf numFmtId="49" fontId="6" fillId="2" borderId="25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2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4">
    <cellStyle name="xl31" xfId="1"/>
    <cellStyle name="xl40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abSelected="1" view="pageBreakPreview" zoomScale="118" zoomScaleNormal="75" zoomScaleSheetLayoutView="118" workbookViewId="0">
      <pane xSplit="2" ySplit="15" topLeftCell="C147" activePane="bottomRight" state="frozen"/>
      <selection pane="topRight" activeCell="C1" sqref="C1"/>
      <selection pane="bottomLeft" activeCell="A12" sqref="A12"/>
      <selection pane="bottomRight" activeCell="H1" sqref="H1"/>
    </sheetView>
  </sheetViews>
  <sheetFormatPr defaultRowHeight="12.75" x14ac:dyDescent="0.2"/>
  <cols>
    <col min="1" max="1" width="37.85546875" style="1" customWidth="1"/>
    <col min="2" max="2" width="22.42578125" style="1" customWidth="1"/>
    <col min="3" max="4" width="15.85546875" style="1" hidden="1" customWidth="1"/>
    <col min="5" max="5" width="15.85546875" style="1" customWidth="1"/>
    <col min="6" max="7" width="16" style="1" hidden="1" customWidth="1"/>
    <col min="8" max="8" width="16" style="1" customWidth="1"/>
    <col min="9" max="10" width="16" style="1" hidden="1" customWidth="1"/>
    <col min="11" max="11" width="16.7109375" style="1" customWidth="1"/>
    <col min="12" max="12" width="19.28515625" style="1" customWidth="1"/>
    <col min="13" max="13" width="15.7109375" style="1" customWidth="1"/>
    <col min="14" max="15" width="19.28515625" style="1" customWidth="1"/>
    <col min="16" max="16" width="1.7109375" style="1" customWidth="1"/>
    <col min="17" max="17" width="12.140625" style="1" bestFit="1" customWidth="1"/>
    <col min="18" max="16384" width="9.140625" style="1"/>
  </cols>
  <sheetData>
    <row r="1" spans="1:15" x14ac:dyDescent="0.2">
      <c r="A1" s="110"/>
      <c r="B1" s="110"/>
      <c r="C1" s="110"/>
      <c r="D1" s="110"/>
      <c r="E1" s="110"/>
      <c r="F1" s="110"/>
      <c r="G1" s="110"/>
      <c r="H1" s="111" t="s">
        <v>187</v>
      </c>
      <c r="I1" s="111"/>
      <c r="J1" s="111"/>
      <c r="K1" s="111"/>
    </row>
    <row r="2" spans="1:15" x14ac:dyDescent="0.2">
      <c r="A2" s="110"/>
      <c r="B2" s="110"/>
      <c r="C2" s="110"/>
      <c r="D2" s="110"/>
      <c r="E2" s="110"/>
      <c r="F2" s="110"/>
      <c r="G2" s="110"/>
      <c r="H2" s="111" t="s">
        <v>177</v>
      </c>
      <c r="I2" s="111"/>
      <c r="J2" s="111"/>
      <c r="K2" s="111"/>
    </row>
    <row r="3" spans="1:15" x14ac:dyDescent="0.2">
      <c r="A3" s="110"/>
      <c r="B3" s="110"/>
      <c r="C3" s="110"/>
      <c r="D3" s="110"/>
      <c r="E3" s="110"/>
      <c r="F3" s="110"/>
      <c r="G3" s="110"/>
      <c r="H3" s="112" t="s">
        <v>195</v>
      </c>
      <c r="I3" s="112"/>
      <c r="J3" s="112"/>
      <c r="K3" s="112"/>
    </row>
    <row r="4" spans="1:15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5" x14ac:dyDescent="0.2">
      <c r="A5" s="110"/>
      <c r="B5" s="111"/>
      <c r="C5" s="111"/>
      <c r="D5" s="111"/>
      <c r="E5" s="111"/>
      <c r="F5" s="111"/>
      <c r="G5" s="111"/>
      <c r="H5" s="111" t="s">
        <v>178</v>
      </c>
      <c r="I5" s="111"/>
      <c r="J5" s="111"/>
      <c r="K5" s="111"/>
      <c r="L5" s="3"/>
      <c r="M5" s="3"/>
      <c r="N5" s="3"/>
      <c r="O5" s="3"/>
    </row>
    <row r="6" spans="1:15" x14ac:dyDescent="0.2">
      <c r="A6" s="110"/>
      <c r="B6" s="111"/>
      <c r="C6" s="111"/>
      <c r="D6" s="111"/>
      <c r="E6" s="111"/>
      <c r="F6" s="111"/>
      <c r="G6" s="111"/>
      <c r="H6" s="111" t="s">
        <v>177</v>
      </c>
      <c r="I6" s="111"/>
      <c r="J6" s="111"/>
      <c r="K6" s="111"/>
      <c r="L6" s="3"/>
      <c r="M6" s="3"/>
      <c r="N6" s="3"/>
      <c r="O6" s="3"/>
    </row>
    <row r="7" spans="1:15" ht="15" customHeight="1" x14ac:dyDescent="0.2">
      <c r="A7" s="110"/>
      <c r="B7" s="112"/>
      <c r="C7" s="112"/>
      <c r="D7" s="112"/>
      <c r="E7" s="112"/>
      <c r="F7" s="112"/>
      <c r="G7" s="112"/>
      <c r="H7" s="112" t="s">
        <v>179</v>
      </c>
      <c r="I7" s="112"/>
      <c r="J7" s="112"/>
      <c r="K7" s="112"/>
      <c r="L7" s="3"/>
      <c r="M7" s="3"/>
      <c r="N7" s="3"/>
      <c r="O7" s="3"/>
    </row>
    <row r="8" spans="1:15" x14ac:dyDescent="0.2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3"/>
      <c r="M8" s="3"/>
      <c r="N8" s="3"/>
      <c r="O8" s="3"/>
    </row>
    <row r="9" spans="1:15" x14ac:dyDescent="0.2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3"/>
      <c r="M9" s="3"/>
      <c r="N9" s="3"/>
      <c r="O9" s="3"/>
    </row>
    <row r="10" spans="1:15" ht="37.5" customHeight="1" x14ac:dyDescent="0.2">
      <c r="A10" s="150" t="s">
        <v>196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38"/>
      <c r="M10" s="38"/>
      <c r="N10" s="38"/>
      <c r="O10" s="11"/>
    </row>
    <row r="11" spans="1:15" ht="17.2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9"/>
      <c r="L11" s="39"/>
      <c r="M11" s="39"/>
      <c r="N11" s="39"/>
      <c r="O11" s="10"/>
    </row>
    <row r="12" spans="1:15" ht="33.75" customHeight="1" x14ac:dyDescent="0.2">
      <c r="A12" s="146" t="s">
        <v>24</v>
      </c>
      <c r="B12" s="148" t="s">
        <v>25</v>
      </c>
      <c r="C12" s="142" t="s">
        <v>153</v>
      </c>
      <c r="D12" s="143"/>
      <c r="E12" s="143"/>
      <c r="F12" s="144"/>
      <c r="G12" s="144"/>
      <c r="H12" s="144"/>
      <c r="I12" s="144"/>
      <c r="J12" s="144"/>
      <c r="K12" s="145"/>
      <c r="L12" s="12"/>
      <c r="M12" s="12"/>
      <c r="N12" s="12"/>
      <c r="O12" s="12"/>
    </row>
    <row r="13" spans="1:15" ht="48.75" customHeight="1" x14ac:dyDescent="0.2">
      <c r="A13" s="147"/>
      <c r="B13" s="149"/>
      <c r="C13" s="83" t="s">
        <v>152</v>
      </c>
      <c r="D13" s="103" t="s">
        <v>164</v>
      </c>
      <c r="E13" s="104" t="s">
        <v>152</v>
      </c>
      <c r="F13" s="84" t="s">
        <v>140</v>
      </c>
      <c r="G13" s="103" t="s">
        <v>164</v>
      </c>
      <c r="H13" s="104" t="s">
        <v>140</v>
      </c>
      <c r="I13" s="85" t="s">
        <v>141</v>
      </c>
      <c r="J13" s="103" t="s">
        <v>164</v>
      </c>
      <c r="K13" s="104" t="s">
        <v>141</v>
      </c>
      <c r="L13" s="13"/>
      <c r="M13" s="13"/>
      <c r="N13" s="13"/>
      <c r="O13" s="13"/>
    </row>
    <row r="14" spans="1:15" ht="16.5" customHeight="1" x14ac:dyDescent="0.2">
      <c r="A14" s="86">
        <v>1</v>
      </c>
      <c r="B14" s="87">
        <v>2</v>
      </c>
      <c r="C14" s="105">
        <v>3</v>
      </c>
      <c r="D14" s="102">
        <v>4</v>
      </c>
      <c r="E14" s="88">
        <v>3</v>
      </c>
      <c r="F14" s="134">
        <v>6</v>
      </c>
      <c r="G14" s="88">
        <v>7</v>
      </c>
      <c r="H14" s="134">
        <v>4</v>
      </c>
      <c r="I14" s="105">
        <v>9</v>
      </c>
      <c r="J14" s="88">
        <v>10</v>
      </c>
      <c r="K14" s="134">
        <v>5</v>
      </c>
      <c r="L14" s="13"/>
      <c r="M14" s="13"/>
      <c r="N14" s="13"/>
      <c r="O14" s="13"/>
    </row>
    <row r="15" spans="1:15" x14ac:dyDescent="0.2">
      <c r="A15" s="2"/>
      <c r="B15" s="2"/>
      <c r="C15" s="14"/>
      <c r="D15" s="14"/>
      <c r="E15" s="14"/>
      <c r="F15" s="75"/>
      <c r="G15" s="75"/>
      <c r="H15" s="75"/>
      <c r="I15" s="75"/>
      <c r="J15" s="75"/>
      <c r="K15" s="114"/>
      <c r="L15" s="14"/>
      <c r="M15" s="14"/>
      <c r="N15" s="14"/>
      <c r="O15" s="14"/>
    </row>
    <row r="16" spans="1:15" ht="30.75" customHeight="1" x14ac:dyDescent="0.2">
      <c r="A16" s="4" t="s">
        <v>30</v>
      </c>
      <c r="B16" s="8" t="s">
        <v>11</v>
      </c>
      <c r="C16" s="79">
        <f>C18+C21+C24+C29+C33+C38+C41+C45+C49+C54</f>
        <v>238146813.86000001</v>
      </c>
      <c r="D16" s="79">
        <f>D18+D21+D24+D29+D33+D38+D41+D45+D49+D54</f>
        <v>168226.97</v>
      </c>
      <c r="E16" s="79">
        <f>E18+E21+E24+E29+E33+E38+E41+E45+E49+E54</f>
        <v>238315040.83000001</v>
      </c>
      <c r="F16" s="79">
        <f>F18+F21+F24+F29+F33+F38+F45+F49+F54</f>
        <v>233674044.44999999</v>
      </c>
      <c r="G16" s="79">
        <f t="shared" ref="G16:H16" si="0">G18+G21+G24+G29+G33+G38+G45+G49+G54</f>
        <v>0</v>
      </c>
      <c r="H16" s="79">
        <f t="shared" si="0"/>
        <v>233674044.44999999</v>
      </c>
      <c r="I16" s="79">
        <f>I18+I21+I24+I29+I33+I38+I45+I49+I54</f>
        <v>247288105.52000001</v>
      </c>
      <c r="J16" s="79">
        <f t="shared" ref="J16:K16" si="1">J18+J21+J24+J29+J33+J38+J45+J49+J54</f>
        <v>0</v>
      </c>
      <c r="K16" s="115">
        <f t="shared" si="1"/>
        <v>247288105.52000001</v>
      </c>
      <c r="L16" s="62"/>
      <c r="M16" s="62"/>
      <c r="N16" s="62"/>
      <c r="O16" s="15"/>
    </row>
    <row r="17" spans="1:17" x14ac:dyDescent="0.2">
      <c r="A17" s="4"/>
      <c r="B17" s="8"/>
      <c r="C17" s="80"/>
      <c r="D17" s="80"/>
      <c r="E17" s="80"/>
      <c r="F17" s="80"/>
      <c r="G17" s="80"/>
      <c r="H17" s="80"/>
      <c r="I17" s="80"/>
      <c r="J17" s="80"/>
      <c r="K17" s="116"/>
      <c r="L17" s="63"/>
      <c r="M17" s="63"/>
      <c r="N17" s="63"/>
      <c r="O17" s="16"/>
    </row>
    <row r="18" spans="1:17" ht="16.5" customHeight="1" x14ac:dyDescent="0.2">
      <c r="A18" s="5" t="s">
        <v>8</v>
      </c>
      <c r="B18" s="9" t="s">
        <v>12</v>
      </c>
      <c r="C18" s="80">
        <f>C19</f>
        <v>177846977</v>
      </c>
      <c r="D18" s="80"/>
      <c r="E18" s="80">
        <f>E19</f>
        <v>177846977</v>
      </c>
      <c r="F18" s="80">
        <f>F19</f>
        <v>189762408</v>
      </c>
      <c r="G18" s="80"/>
      <c r="H18" s="80">
        <f>H19</f>
        <v>189762408</v>
      </c>
      <c r="I18" s="80">
        <f>I19</f>
        <v>201921786</v>
      </c>
      <c r="J18" s="80"/>
      <c r="K18" s="116">
        <f>K19</f>
        <v>201921786</v>
      </c>
      <c r="L18" s="63"/>
      <c r="M18" s="63"/>
      <c r="N18" s="63"/>
      <c r="O18" s="16"/>
    </row>
    <row r="19" spans="1:17" ht="24.75" customHeight="1" x14ac:dyDescent="0.2">
      <c r="A19" s="6" t="s">
        <v>0</v>
      </c>
      <c r="B19" s="9" t="s">
        <v>13</v>
      </c>
      <c r="C19" s="80">
        <v>177846977</v>
      </c>
      <c r="D19" s="80"/>
      <c r="E19" s="80">
        <v>177846977</v>
      </c>
      <c r="F19" s="80">
        <v>189762408</v>
      </c>
      <c r="G19" s="80"/>
      <c r="H19" s="80">
        <v>189762408</v>
      </c>
      <c r="I19" s="80">
        <v>201921786</v>
      </c>
      <c r="J19" s="80"/>
      <c r="K19" s="116">
        <v>201921786</v>
      </c>
      <c r="L19" s="63"/>
      <c r="M19" s="63"/>
      <c r="N19" s="63"/>
      <c r="O19" s="16"/>
    </row>
    <row r="20" spans="1:17" ht="13.15" customHeight="1" x14ac:dyDescent="0.2">
      <c r="A20" s="6"/>
      <c r="B20" s="9"/>
      <c r="C20" s="80"/>
      <c r="D20" s="80"/>
      <c r="E20" s="80"/>
      <c r="F20" s="80"/>
      <c r="G20" s="80"/>
      <c r="H20" s="80"/>
      <c r="I20" s="80"/>
      <c r="J20" s="80"/>
      <c r="K20" s="116"/>
      <c r="L20" s="63"/>
      <c r="M20" s="63"/>
      <c r="N20" s="63"/>
      <c r="O20" s="16"/>
    </row>
    <row r="21" spans="1:17" ht="53.25" customHeight="1" x14ac:dyDescent="0.2">
      <c r="A21" s="7" t="s">
        <v>3</v>
      </c>
      <c r="B21" s="9" t="s">
        <v>14</v>
      </c>
      <c r="C21" s="81">
        <f>C22</f>
        <v>20306786.68</v>
      </c>
      <c r="D21" s="81"/>
      <c r="E21" s="81">
        <f t="shared" ref="E21" si="2">E22</f>
        <v>20306786.68</v>
      </c>
      <c r="F21" s="81">
        <f>F22</f>
        <v>21303231.449999999</v>
      </c>
      <c r="G21" s="81"/>
      <c r="H21" s="81">
        <f>H22</f>
        <v>21303231.449999999</v>
      </c>
      <c r="I21" s="81">
        <f>I22</f>
        <v>22252739.52</v>
      </c>
      <c r="J21" s="81"/>
      <c r="K21" s="117">
        <f>K22</f>
        <v>22252739.52</v>
      </c>
      <c r="L21" s="64"/>
      <c r="M21" s="64"/>
      <c r="N21" s="64"/>
      <c r="O21" s="16"/>
    </row>
    <row r="22" spans="1:17" ht="38.25" customHeight="1" x14ac:dyDescent="0.2">
      <c r="A22" s="6" t="s">
        <v>4</v>
      </c>
      <c r="B22" s="9" t="s">
        <v>15</v>
      </c>
      <c r="C22" s="81">
        <v>20306786.68</v>
      </c>
      <c r="D22" s="81"/>
      <c r="E22" s="81">
        <f>C22+D22</f>
        <v>20306786.68</v>
      </c>
      <c r="F22" s="81">
        <v>21303231.449999999</v>
      </c>
      <c r="G22" s="81"/>
      <c r="H22" s="81">
        <v>21303231.449999999</v>
      </c>
      <c r="I22" s="81">
        <v>22252739.52</v>
      </c>
      <c r="J22" s="81"/>
      <c r="K22" s="117">
        <v>22252739.52</v>
      </c>
      <c r="L22" s="64"/>
      <c r="M22" s="64"/>
      <c r="N22" s="64"/>
      <c r="O22" s="16"/>
    </row>
    <row r="23" spans="1:17" ht="13.5" customHeight="1" x14ac:dyDescent="0.2">
      <c r="A23" s="6"/>
      <c r="B23" s="9"/>
      <c r="C23" s="80"/>
      <c r="D23" s="80"/>
      <c r="E23" s="80"/>
      <c r="F23" s="80"/>
      <c r="G23" s="80"/>
      <c r="H23" s="80"/>
      <c r="I23" s="80"/>
      <c r="J23" s="80"/>
      <c r="K23" s="116"/>
      <c r="L23" s="63"/>
      <c r="M23" s="63"/>
      <c r="N23" s="63"/>
      <c r="O23" s="16"/>
    </row>
    <row r="24" spans="1:17" ht="22.5" customHeight="1" x14ac:dyDescent="0.2">
      <c r="A24" s="7" t="s">
        <v>1</v>
      </c>
      <c r="B24" s="9" t="s">
        <v>16</v>
      </c>
      <c r="C24" s="80">
        <f>SUM(C25:C27)</f>
        <v>9412234</v>
      </c>
      <c r="D24" s="80"/>
      <c r="E24" s="80">
        <f>SUM(E25:E27)</f>
        <v>9412234</v>
      </c>
      <c r="F24" s="80">
        <f>SUM(F25:F27)</f>
        <v>9777705</v>
      </c>
      <c r="G24" s="80"/>
      <c r="H24" s="80">
        <f>SUM(H25:H27)</f>
        <v>9777705</v>
      </c>
      <c r="I24" s="80">
        <f>SUM(I25:I27)</f>
        <v>10165880</v>
      </c>
      <c r="J24" s="80"/>
      <c r="K24" s="116">
        <f>SUM(K25:K27)</f>
        <v>10165880</v>
      </c>
      <c r="L24" s="63"/>
      <c r="M24" s="63"/>
      <c r="N24" s="63"/>
      <c r="O24" s="16"/>
    </row>
    <row r="25" spans="1:17" ht="40.5" customHeight="1" x14ac:dyDescent="0.2">
      <c r="A25" s="6" t="s">
        <v>128</v>
      </c>
      <c r="B25" s="9" t="s">
        <v>129</v>
      </c>
      <c r="C25" s="80">
        <v>7099000</v>
      </c>
      <c r="D25" s="80"/>
      <c r="E25" s="80">
        <v>7099000</v>
      </c>
      <c r="F25" s="80">
        <v>7374441</v>
      </c>
      <c r="G25" s="80"/>
      <c r="H25" s="80">
        <v>7374441</v>
      </c>
      <c r="I25" s="80">
        <v>7667206</v>
      </c>
      <c r="J25" s="80"/>
      <c r="K25" s="116">
        <v>7667206</v>
      </c>
      <c r="L25" s="63"/>
      <c r="M25" s="63"/>
      <c r="N25" s="63"/>
      <c r="O25" s="16"/>
    </row>
    <row r="26" spans="1:17" ht="24" customHeight="1" x14ac:dyDescent="0.2">
      <c r="A26" s="6" t="s">
        <v>42</v>
      </c>
      <c r="B26" s="9" t="s">
        <v>43</v>
      </c>
      <c r="C26" s="81">
        <v>143234</v>
      </c>
      <c r="D26" s="81"/>
      <c r="E26" s="81">
        <v>143234</v>
      </c>
      <c r="F26" s="81">
        <v>149068</v>
      </c>
      <c r="G26" s="81"/>
      <c r="H26" s="81">
        <v>149068</v>
      </c>
      <c r="I26" s="81">
        <v>154986</v>
      </c>
      <c r="J26" s="81"/>
      <c r="K26" s="117">
        <v>154986</v>
      </c>
      <c r="L26" s="64"/>
      <c r="M26" s="64"/>
      <c r="N26" s="64"/>
      <c r="O26" s="16"/>
    </row>
    <row r="27" spans="1:17" ht="27.75" customHeight="1" x14ac:dyDescent="0.2">
      <c r="A27" s="6" t="s">
        <v>44</v>
      </c>
      <c r="B27" s="9" t="s">
        <v>45</v>
      </c>
      <c r="C27" s="81">
        <v>2170000</v>
      </c>
      <c r="D27" s="81"/>
      <c r="E27" s="81">
        <v>2170000</v>
      </c>
      <c r="F27" s="81">
        <v>2254196</v>
      </c>
      <c r="G27" s="81"/>
      <c r="H27" s="81">
        <v>2254196</v>
      </c>
      <c r="I27" s="81">
        <v>2343688</v>
      </c>
      <c r="J27" s="81"/>
      <c r="K27" s="117">
        <v>2343688</v>
      </c>
      <c r="L27" s="64"/>
      <c r="M27" s="64"/>
      <c r="N27" s="64"/>
      <c r="O27" s="16"/>
    </row>
    <row r="28" spans="1:17" ht="15" customHeight="1" x14ac:dyDescent="0.2">
      <c r="A28" s="6"/>
      <c r="B28" s="9"/>
      <c r="C28" s="80"/>
      <c r="D28" s="80"/>
      <c r="E28" s="80"/>
      <c r="F28" s="80"/>
      <c r="G28" s="80"/>
      <c r="H28" s="80"/>
      <c r="I28" s="80"/>
      <c r="J28" s="80"/>
      <c r="K28" s="116"/>
      <c r="L28" s="63"/>
      <c r="M28" s="63"/>
      <c r="N28" s="63"/>
      <c r="O28" s="16"/>
    </row>
    <row r="29" spans="1:17" ht="24.75" customHeight="1" x14ac:dyDescent="0.2">
      <c r="A29" s="7" t="s">
        <v>28</v>
      </c>
      <c r="B29" s="9" t="s">
        <v>17</v>
      </c>
      <c r="C29" s="80">
        <f>C30+C31</f>
        <v>3240800</v>
      </c>
      <c r="D29" s="80"/>
      <c r="E29" s="80">
        <f>E30+E31</f>
        <v>3240800</v>
      </c>
      <c r="F29" s="80">
        <f>F30+F31</f>
        <v>3352700</v>
      </c>
      <c r="G29" s="80"/>
      <c r="H29" s="80">
        <f>H30+H31</f>
        <v>3352700</v>
      </c>
      <c r="I29" s="80">
        <f>I30+I31</f>
        <v>3469700</v>
      </c>
      <c r="J29" s="80"/>
      <c r="K29" s="116">
        <f>K30+K31</f>
        <v>3469700</v>
      </c>
      <c r="L29" s="63"/>
      <c r="M29" s="63"/>
      <c r="N29" s="63"/>
      <c r="O29" s="16"/>
    </row>
    <row r="30" spans="1:17" ht="45.75" customHeight="1" x14ac:dyDescent="0.2">
      <c r="A30" s="6" t="s">
        <v>46</v>
      </c>
      <c r="B30" s="9" t="s">
        <v>47</v>
      </c>
      <c r="C30" s="81">
        <v>2739000</v>
      </c>
      <c r="D30" s="81"/>
      <c r="E30" s="81">
        <v>2739000</v>
      </c>
      <c r="F30" s="81">
        <v>2830900</v>
      </c>
      <c r="G30" s="81"/>
      <c r="H30" s="81">
        <v>2830900</v>
      </c>
      <c r="I30" s="81">
        <v>2927000</v>
      </c>
      <c r="J30" s="81"/>
      <c r="K30" s="117">
        <v>2927000</v>
      </c>
      <c r="L30" s="64"/>
      <c r="M30" s="64"/>
      <c r="N30" s="64"/>
      <c r="O30" s="16"/>
      <c r="Q30" s="44"/>
    </row>
    <row r="31" spans="1:17" ht="52.5" customHeight="1" x14ac:dyDescent="0.2">
      <c r="A31" s="6" t="s">
        <v>7</v>
      </c>
      <c r="B31" s="9" t="s">
        <v>18</v>
      </c>
      <c r="C31" s="81">
        <v>501800</v>
      </c>
      <c r="D31" s="81"/>
      <c r="E31" s="81">
        <v>501800</v>
      </c>
      <c r="F31" s="81">
        <v>521800</v>
      </c>
      <c r="G31" s="81"/>
      <c r="H31" s="81">
        <v>521800</v>
      </c>
      <c r="I31" s="81">
        <v>542700</v>
      </c>
      <c r="J31" s="81"/>
      <c r="K31" s="117">
        <v>542700</v>
      </c>
      <c r="L31" s="64"/>
      <c r="M31" s="64"/>
      <c r="N31" s="64"/>
      <c r="O31" s="16"/>
    </row>
    <row r="32" spans="1:17" ht="15.75" customHeight="1" x14ac:dyDescent="0.2">
      <c r="A32" s="6"/>
      <c r="B32" s="9"/>
      <c r="C32" s="80"/>
      <c r="D32" s="80"/>
      <c r="E32" s="80"/>
      <c r="F32" s="80"/>
      <c r="G32" s="80"/>
      <c r="H32" s="80"/>
      <c r="I32" s="80"/>
      <c r="J32" s="80"/>
      <c r="K32" s="116"/>
      <c r="L32" s="63"/>
      <c r="M32" s="63"/>
      <c r="N32" s="63"/>
      <c r="O32" s="16"/>
    </row>
    <row r="33" spans="1:16" ht="54.75" customHeight="1" x14ac:dyDescent="0.2">
      <c r="A33" s="5" t="s">
        <v>58</v>
      </c>
      <c r="B33" s="9" t="s">
        <v>59</v>
      </c>
      <c r="C33" s="81">
        <f>C34+C35+C36</f>
        <v>10360000</v>
      </c>
      <c r="D33" s="81">
        <f t="shared" ref="D33:E33" si="3">D34+D35+D36</f>
        <v>0</v>
      </c>
      <c r="E33" s="81">
        <f t="shared" si="3"/>
        <v>10360000</v>
      </c>
      <c r="F33" s="81">
        <f>F34+F35+F36</f>
        <v>8267000</v>
      </c>
      <c r="G33" s="81"/>
      <c r="H33" s="81">
        <f>H34+H35+H36</f>
        <v>8267000</v>
      </c>
      <c r="I33" s="81">
        <f>I34+I35+I36</f>
        <v>8267000</v>
      </c>
      <c r="J33" s="81"/>
      <c r="K33" s="117">
        <f>K34+K35+K36</f>
        <v>8267000</v>
      </c>
      <c r="L33" s="64"/>
      <c r="M33" s="64"/>
      <c r="N33" s="64"/>
      <c r="O33" s="16"/>
    </row>
    <row r="34" spans="1:16" ht="114.75" customHeight="1" x14ac:dyDescent="0.2">
      <c r="A34" s="6" t="s">
        <v>60</v>
      </c>
      <c r="B34" s="9" t="s">
        <v>61</v>
      </c>
      <c r="C34" s="81">
        <v>2904000</v>
      </c>
      <c r="D34" s="81"/>
      <c r="E34" s="81">
        <v>2904000</v>
      </c>
      <c r="F34" s="81">
        <v>2604000</v>
      </c>
      <c r="G34" s="81"/>
      <c r="H34" s="81">
        <v>2604000</v>
      </c>
      <c r="I34" s="81">
        <v>2604000</v>
      </c>
      <c r="J34" s="81"/>
      <c r="K34" s="117">
        <v>2604000</v>
      </c>
      <c r="L34" s="64"/>
      <c r="M34" s="64"/>
      <c r="N34" s="64"/>
      <c r="O34" s="16"/>
    </row>
    <row r="35" spans="1:16" ht="31.5" customHeight="1" x14ac:dyDescent="0.2">
      <c r="A35" s="6" t="s">
        <v>62</v>
      </c>
      <c r="B35" s="9" t="s">
        <v>63</v>
      </c>
      <c r="C35" s="81">
        <v>956000</v>
      </c>
      <c r="D35" s="81">
        <v>0</v>
      </c>
      <c r="E35" s="81">
        <f>C35+D35</f>
        <v>956000</v>
      </c>
      <c r="F35" s="81">
        <v>163000</v>
      </c>
      <c r="G35" s="81"/>
      <c r="H35" s="81">
        <v>163000</v>
      </c>
      <c r="I35" s="81">
        <v>163000</v>
      </c>
      <c r="J35" s="81"/>
      <c r="K35" s="117">
        <v>163000</v>
      </c>
      <c r="L35" s="64"/>
      <c r="M35" s="64"/>
      <c r="N35" s="64"/>
      <c r="O35" s="16"/>
    </row>
    <row r="36" spans="1:16" ht="114.75" customHeight="1" x14ac:dyDescent="0.2">
      <c r="A36" s="6" t="s">
        <v>64</v>
      </c>
      <c r="B36" s="9" t="s">
        <v>65</v>
      </c>
      <c r="C36" s="81">
        <v>6500000</v>
      </c>
      <c r="D36" s="81">
        <v>0</v>
      </c>
      <c r="E36" s="81">
        <f>C36+D36</f>
        <v>6500000</v>
      </c>
      <c r="F36" s="81">
        <v>5500000</v>
      </c>
      <c r="G36" s="81"/>
      <c r="H36" s="81">
        <v>5500000</v>
      </c>
      <c r="I36" s="81">
        <v>5500000</v>
      </c>
      <c r="J36" s="81"/>
      <c r="K36" s="117">
        <v>5500000</v>
      </c>
      <c r="L36" s="64"/>
      <c r="M36" s="64"/>
      <c r="N36" s="64"/>
      <c r="O36" s="16"/>
    </row>
    <row r="37" spans="1:16" ht="15.75" customHeight="1" x14ac:dyDescent="0.2">
      <c r="A37" s="6"/>
      <c r="B37" s="9"/>
      <c r="C37" s="80"/>
      <c r="D37" s="80"/>
      <c r="E37" s="80"/>
      <c r="F37" s="80"/>
      <c r="G37" s="80"/>
      <c r="H37" s="80"/>
      <c r="I37" s="80"/>
      <c r="J37" s="80"/>
      <c r="K37" s="116"/>
      <c r="L37" s="63"/>
      <c r="M37" s="63"/>
      <c r="N37" s="63"/>
      <c r="O37" s="16"/>
    </row>
    <row r="38" spans="1:16" ht="32.25" customHeight="1" x14ac:dyDescent="0.2">
      <c r="A38" s="7" t="s">
        <v>9</v>
      </c>
      <c r="B38" s="9" t="s">
        <v>19</v>
      </c>
      <c r="C38" s="81">
        <f>C39</f>
        <v>360000</v>
      </c>
      <c r="D38" s="81"/>
      <c r="E38" s="81">
        <f>E39</f>
        <v>360000</v>
      </c>
      <c r="F38" s="81">
        <f>F39</f>
        <v>360000</v>
      </c>
      <c r="G38" s="81"/>
      <c r="H38" s="81">
        <f>H39</f>
        <v>360000</v>
      </c>
      <c r="I38" s="81">
        <f>I39</f>
        <v>360000</v>
      </c>
      <c r="J38" s="81"/>
      <c r="K38" s="117">
        <f>K39</f>
        <v>360000</v>
      </c>
      <c r="L38" s="64"/>
      <c r="M38" s="64"/>
      <c r="N38" s="64"/>
      <c r="O38" s="16"/>
    </row>
    <row r="39" spans="1:16" ht="28.5" customHeight="1" x14ac:dyDescent="0.2">
      <c r="A39" s="6" t="s">
        <v>2</v>
      </c>
      <c r="B39" s="9" t="s">
        <v>20</v>
      </c>
      <c r="C39" s="81">
        <v>360000</v>
      </c>
      <c r="D39" s="81"/>
      <c r="E39" s="81">
        <v>360000</v>
      </c>
      <c r="F39" s="81">
        <v>360000</v>
      </c>
      <c r="G39" s="81"/>
      <c r="H39" s="81">
        <v>360000</v>
      </c>
      <c r="I39" s="81">
        <v>360000</v>
      </c>
      <c r="J39" s="81"/>
      <c r="K39" s="117">
        <v>360000</v>
      </c>
      <c r="L39" s="64"/>
      <c r="M39" s="64"/>
      <c r="N39" s="64"/>
      <c r="O39" s="16"/>
    </row>
    <row r="40" spans="1:16" ht="15.75" customHeight="1" x14ac:dyDescent="0.2">
      <c r="A40" s="6"/>
      <c r="B40" s="9"/>
      <c r="C40" s="81"/>
      <c r="D40" s="81"/>
      <c r="E40" s="81"/>
      <c r="F40" s="81"/>
      <c r="G40" s="81"/>
      <c r="H40" s="81"/>
      <c r="I40" s="81"/>
      <c r="J40" s="81"/>
      <c r="K40" s="117"/>
      <c r="L40" s="64"/>
      <c r="M40" s="64"/>
      <c r="N40" s="64"/>
      <c r="O40" s="16"/>
    </row>
    <row r="41" spans="1:16" ht="39" customHeight="1" x14ac:dyDescent="0.2">
      <c r="A41" s="7" t="s">
        <v>104</v>
      </c>
      <c r="B41" s="9" t="s">
        <v>105</v>
      </c>
      <c r="C41" s="81">
        <f>C42+C43</f>
        <v>5751310.6299999999</v>
      </c>
      <c r="D41" s="81">
        <f t="shared" ref="D41:E41" si="4">D42+D43</f>
        <v>168226.97</v>
      </c>
      <c r="E41" s="81">
        <f t="shared" si="4"/>
        <v>5919537.5999999996</v>
      </c>
      <c r="F41" s="81">
        <f>F43</f>
        <v>0</v>
      </c>
      <c r="G41" s="81"/>
      <c r="H41" s="81">
        <f>H43</f>
        <v>0</v>
      </c>
      <c r="I41" s="81">
        <f>I43</f>
        <v>0</v>
      </c>
      <c r="J41" s="81"/>
      <c r="K41" s="117">
        <f>K43</f>
        <v>0</v>
      </c>
      <c r="L41" s="113"/>
      <c r="M41" s="60"/>
      <c r="N41" s="60"/>
      <c r="O41" s="37"/>
      <c r="P41" s="16"/>
    </row>
    <row r="42" spans="1:16" ht="52.5" customHeight="1" x14ac:dyDescent="0.2">
      <c r="A42" s="6" t="s">
        <v>194</v>
      </c>
      <c r="B42" s="9" t="s">
        <v>193</v>
      </c>
      <c r="C42" s="81">
        <v>0</v>
      </c>
      <c r="D42" s="81">
        <v>29400</v>
      </c>
      <c r="E42" s="81">
        <f>C42+D42</f>
        <v>29400</v>
      </c>
      <c r="F42" s="81"/>
      <c r="G42" s="81"/>
      <c r="H42" s="81"/>
      <c r="I42" s="81"/>
      <c r="J42" s="81"/>
      <c r="K42" s="117"/>
      <c r="L42" s="113"/>
      <c r="M42" s="60"/>
      <c r="N42" s="60"/>
      <c r="O42" s="37"/>
      <c r="P42" s="16"/>
    </row>
    <row r="43" spans="1:16" s="45" customFormat="1" ht="33" customHeight="1" x14ac:dyDescent="0.2">
      <c r="A43" s="6" t="s">
        <v>106</v>
      </c>
      <c r="B43" s="9" t="s">
        <v>107</v>
      </c>
      <c r="C43" s="81">
        <v>5751310.6299999999</v>
      </c>
      <c r="D43" s="81">
        <v>138826.97</v>
      </c>
      <c r="E43" s="81">
        <f>C43+D43</f>
        <v>5890137.5999999996</v>
      </c>
      <c r="F43" s="81">
        <v>0</v>
      </c>
      <c r="G43" s="81"/>
      <c r="H43" s="81">
        <v>0</v>
      </c>
      <c r="I43" s="81">
        <v>0</v>
      </c>
      <c r="J43" s="81"/>
      <c r="K43" s="117">
        <v>0</v>
      </c>
      <c r="L43" s="113"/>
      <c r="M43" s="60"/>
      <c r="N43" s="60"/>
      <c r="O43" s="37"/>
      <c r="P43" s="16"/>
    </row>
    <row r="44" spans="1:16" ht="15.75" customHeight="1" x14ac:dyDescent="0.2">
      <c r="A44" s="6"/>
      <c r="B44" s="9"/>
      <c r="C44" s="81"/>
      <c r="D44" s="81"/>
      <c r="E44" s="81"/>
      <c r="F44" s="81"/>
      <c r="G44" s="81"/>
      <c r="H44" s="81"/>
      <c r="I44" s="81"/>
      <c r="J44" s="81"/>
      <c r="K44" s="117"/>
      <c r="L44" s="64"/>
      <c r="M44" s="64"/>
      <c r="N44" s="64"/>
      <c r="O44" s="16"/>
    </row>
    <row r="45" spans="1:16" ht="40.5" customHeight="1" x14ac:dyDescent="0.2">
      <c r="A45" s="7" t="s">
        <v>10</v>
      </c>
      <c r="B45" s="9" t="s">
        <v>21</v>
      </c>
      <c r="C45" s="81">
        <f>C46+C47</f>
        <v>184945.58</v>
      </c>
      <c r="D45" s="81">
        <f t="shared" ref="D45:E45" si="5">D46+D47</f>
        <v>0</v>
      </c>
      <c r="E45" s="81">
        <f t="shared" si="5"/>
        <v>184945.58</v>
      </c>
      <c r="F45" s="81">
        <f>F46+F47</f>
        <v>50000</v>
      </c>
      <c r="G45" s="81"/>
      <c r="H45" s="81">
        <f>H46+H47</f>
        <v>50000</v>
      </c>
      <c r="I45" s="81">
        <f>I46+I47</f>
        <v>50000</v>
      </c>
      <c r="J45" s="81"/>
      <c r="K45" s="117">
        <f>K46+K47</f>
        <v>50000</v>
      </c>
      <c r="L45" s="64"/>
      <c r="M45" s="64"/>
      <c r="N45" s="64"/>
      <c r="O45" s="16"/>
    </row>
    <row r="46" spans="1:16" ht="82.9" hidden="1" customHeight="1" x14ac:dyDescent="0.2">
      <c r="A46" s="6" t="s">
        <v>37</v>
      </c>
      <c r="B46" s="9" t="s">
        <v>38</v>
      </c>
      <c r="C46" s="81"/>
      <c r="D46" s="81"/>
      <c r="E46" s="81"/>
      <c r="F46" s="81"/>
      <c r="G46" s="81"/>
      <c r="H46" s="81"/>
      <c r="I46" s="81"/>
      <c r="J46" s="81"/>
      <c r="K46" s="117"/>
      <c r="L46" s="64"/>
      <c r="M46" s="64"/>
      <c r="N46" s="64"/>
      <c r="O46" s="16"/>
    </row>
    <row r="47" spans="1:16" ht="54" customHeight="1" x14ac:dyDescent="0.2">
      <c r="A47" s="6" t="s">
        <v>36</v>
      </c>
      <c r="B47" s="9" t="s">
        <v>27</v>
      </c>
      <c r="C47" s="81">
        <v>184945.58</v>
      </c>
      <c r="D47" s="81">
        <v>0</v>
      </c>
      <c r="E47" s="81">
        <f>C47+D47</f>
        <v>184945.58</v>
      </c>
      <c r="F47" s="81">
        <v>50000</v>
      </c>
      <c r="G47" s="81"/>
      <c r="H47" s="81">
        <v>50000</v>
      </c>
      <c r="I47" s="81">
        <v>50000</v>
      </c>
      <c r="J47" s="81"/>
      <c r="K47" s="117">
        <v>50000</v>
      </c>
      <c r="L47" s="64"/>
      <c r="M47" s="64"/>
      <c r="N47" s="64"/>
      <c r="O47" s="16"/>
    </row>
    <row r="48" spans="1:16" ht="13.5" customHeight="1" x14ac:dyDescent="0.2">
      <c r="A48" s="6"/>
      <c r="B48" s="9"/>
      <c r="C48" s="81"/>
      <c r="D48" s="81"/>
      <c r="E48" s="81"/>
      <c r="F48" s="81"/>
      <c r="G48" s="81"/>
      <c r="H48" s="81"/>
      <c r="I48" s="81"/>
      <c r="J48" s="81"/>
      <c r="K48" s="117"/>
      <c r="L48" s="64"/>
      <c r="M48" s="64"/>
      <c r="N48" s="64"/>
      <c r="O48" s="16"/>
    </row>
    <row r="49" spans="1:15" ht="33.75" customHeight="1" x14ac:dyDescent="0.2">
      <c r="A49" s="7" t="s">
        <v>5</v>
      </c>
      <c r="B49" s="9" t="s">
        <v>22</v>
      </c>
      <c r="C49" s="81">
        <f>C50+C51+C52</f>
        <v>10618759.970000001</v>
      </c>
      <c r="D49" s="81">
        <f t="shared" ref="D49:E49" si="6">D50+D51+D52</f>
        <v>0</v>
      </c>
      <c r="E49" s="81">
        <f t="shared" si="6"/>
        <v>10618759.970000001</v>
      </c>
      <c r="F49" s="81">
        <f>F50+F51+F52</f>
        <v>736000</v>
      </c>
      <c r="G49" s="81"/>
      <c r="H49" s="81">
        <f>H50+H51+H52</f>
        <v>736000</v>
      </c>
      <c r="I49" s="81">
        <f>I50+I51+I52</f>
        <v>736000</v>
      </c>
      <c r="J49" s="81"/>
      <c r="K49" s="117">
        <f>K50+K51+K52</f>
        <v>736000</v>
      </c>
      <c r="L49" s="64"/>
      <c r="M49" s="64"/>
      <c r="N49" s="64"/>
      <c r="O49" s="16"/>
    </row>
    <row r="50" spans="1:15" ht="42" customHeight="1" x14ac:dyDescent="0.2">
      <c r="A50" s="48" t="s">
        <v>81</v>
      </c>
      <c r="B50" s="9" t="s">
        <v>154</v>
      </c>
      <c r="C50" s="81">
        <v>671000</v>
      </c>
      <c r="D50" s="81"/>
      <c r="E50" s="81">
        <v>671000</v>
      </c>
      <c r="F50" s="81">
        <v>671000</v>
      </c>
      <c r="G50" s="81"/>
      <c r="H50" s="81">
        <v>671000</v>
      </c>
      <c r="I50" s="81">
        <v>671000</v>
      </c>
      <c r="J50" s="81"/>
      <c r="K50" s="117">
        <v>671000</v>
      </c>
      <c r="L50" s="64"/>
      <c r="M50" s="64"/>
      <c r="N50" s="64"/>
      <c r="O50" s="16"/>
    </row>
    <row r="51" spans="1:15" ht="94.5" customHeight="1" x14ac:dyDescent="0.2">
      <c r="A51" s="48" t="s">
        <v>148</v>
      </c>
      <c r="B51" s="52" t="s">
        <v>149</v>
      </c>
      <c r="C51" s="81">
        <v>1000</v>
      </c>
      <c r="D51" s="81"/>
      <c r="E51" s="81">
        <v>1000</v>
      </c>
      <c r="F51" s="81">
        <v>1000</v>
      </c>
      <c r="G51" s="81"/>
      <c r="H51" s="81">
        <v>1000</v>
      </c>
      <c r="I51" s="81">
        <v>1000</v>
      </c>
      <c r="J51" s="81"/>
      <c r="K51" s="117">
        <v>1000</v>
      </c>
      <c r="L51" s="64"/>
      <c r="M51" s="64"/>
      <c r="N51" s="64"/>
      <c r="O51" s="16"/>
    </row>
    <row r="52" spans="1:15" ht="32.25" customHeight="1" x14ac:dyDescent="0.2">
      <c r="A52" s="48" t="s">
        <v>150</v>
      </c>
      <c r="B52" s="52" t="s">
        <v>151</v>
      </c>
      <c r="C52" s="135">
        <v>9946759.9700000007</v>
      </c>
      <c r="D52" s="136">
        <v>0</v>
      </c>
      <c r="E52" s="81">
        <f>C52+D52</f>
        <v>9946759.9700000007</v>
      </c>
      <c r="F52" s="89">
        <v>64000</v>
      </c>
      <c r="G52" s="89"/>
      <c r="H52" s="89">
        <v>64000</v>
      </c>
      <c r="I52" s="81">
        <v>64000</v>
      </c>
      <c r="J52" s="89"/>
      <c r="K52" s="117">
        <v>64000</v>
      </c>
      <c r="L52" s="64"/>
      <c r="M52" s="64"/>
      <c r="N52" s="64"/>
      <c r="O52" s="16"/>
    </row>
    <row r="53" spans="1:15" ht="15" customHeight="1" x14ac:dyDescent="0.2">
      <c r="A53" s="48"/>
      <c r="B53" s="52"/>
      <c r="C53" s="81"/>
      <c r="D53" s="81"/>
      <c r="E53" s="81"/>
      <c r="F53" s="81"/>
      <c r="G53" s="81"/>
      <c r="H53" s="81"/>
      <c r="I53" s="81"/>
      <c r="J53" s="81"/>
      <c r="K53" s="117"/>
      <c r="L53" s="64"/>
      <c r="M53" s="64"/>
      <c r="N53" s="64"/>
      <c r="O53" s="16"/>
    </row>
    <row r="54" spans="1:15" ht="24" customHeight="1" x14ac:dyDescent="0.2">
      <c r="A54" s="7" t="s">
        <v>130</v>
      </c>
      <c r="B54" s="9" t="s">
        <v>132</v>
      </c>
      <c r="C54" s="81">
        <f>C55</f>
        <v>65000</v>
      </c>
      <c r="D54" s="81"/>
      <c r="E54" s="81">
        <f>E55</f>
        <v>65000</v>
      </c>
      <c r="F54" s="81">
        <f>F55</f>
        <v>65000</v>
      </c>
      <c r="G54" s="81"/>
      <c r="H54" s="81">
        <f>H55</f>
        <v>65000</v>
      </c>
      <c r="I54" s="81">
        <f>I55</f>
        <v>65000</v>
      </c>
      <c r="J54" s="81"/>
      <c r="K54" s="117">
        <f>K55</f>
        <v>65000</v>
      </c>
      <c r="L54" s="64"/>
      <c r="M54" s="64"/>
      <c r="N54" s="64"/>
      <c r="O54" s="16"/>
    </row>
    <row r="55" spans="1:15" ht="24" customHeight="1" x14ac:dyDescent="0.2">
      <c r="A55" s="6" t="s">
        <v>131</v>
      </c>
      <c r="B55" s="9" t="s">
        <v>133</v>
      </c>
      <c r="C55" s="81">
        <v>65000</v>
      </c>
      <c r="D55" s="81"/>
      <c r="E55" s="81">
        <v>65000</v>
      </c>
      <c r="F55" s="81">
        <v>65000</v>
      </c>
      <c r="G55" s="81"/>
      <c r="H55" s="81">
        <v>65000</v>
      </c>
      <c r="I55" s="81">
        <v>65000</v>
      </c>
      <c r="J55" s="81"/>
      <c r="K55" s="117">
        <v>65000</v>
      </c>
      <c r="L55" s="64"/>
      <c r="M55" s="64"/>
      <c r="N55" s="64"/>
      <c r="O55" s="16"/>
    </row>
    <row r="56" spans="1:15" ht="15.75" customHeight="1" x14ac:dyDescent="0.2">
      <c r="A56" s="48"/>
      <c r="B56" s="52"/>
      <c r="C56" s="76"/>
      <c r="D56" s="76"/>
      <c r="E56" s="76"/>
      <c r="F56" s="76"/>
      <c r="G56" s="76"/>
      <c r="H56" s="76"/>
      <c r="I56" s="76"/>
      <c r="J56" s="76"/>
      <c r="K56" s="118"/>
      <c r="L56" s="64"/>
      <c r="M56" s="64"/>
      <c r="N56" s="64"/>
      <c r="O56" s="16"/>
    </row>
    <row r="57" spans="1:15" ht="30.75" customHeight="1" x14ac:dyDescent="0.2">
      <c r="A57" s="31" t="s">
        <v>6</v>
      </c>
      <c r="B57" s="20" t="s">
        <v>23</v>
      </c>
      <c r="C57" s="90">
        <f t="shared" ref="C57:K57" si="7">C59+C141+C143+C146</f>
        <v>1324052029.2599998</v>
      </c>
      <c r="D57" s="90">
        <f t="shared" si="7"/>
        <v>34315528.869999997</v>
      </c>
      <c r="E57" s="90">
        <f t="shared" si="7"/>
        <v>1358367558.1300001</v>
      </c>
      <c r="F57" s="90">
        <f t="shared" si="7"/>
        <v>1231627967.9300001</v>
      </c>
      <c r="G57" s="90">
        <f t="shared" si="7"/>
        <v>0</v>
      </c>
      <c r="H57" s="90">
        <f t="shared" si="7"/>
        <v>1231627967.9300001</v>
      </c>
      <c r="I57" s="90">
        <f t="shared" si="7"/>
        <v>1207414249.6300001</v>
      </c>
      <c r="J57" s="90">
        <f t="shared" si="7"/>
        <v>0</v>
      </c>
      <c r="K57" s="119">
        <f t="shared" si="7"/>
        <v>1207414249.6300001</v>
      </c>
      <c r="L57" s="65"/>
      <c r="M57" s="65"/>
      <c r="N57" s="65"/>
      <c r="O57" s="53"/>
    </row>
    <row r="58" spans="1:15" ht="11.45" customHeight="1" x14ac:dyDescent="0.2">
      <c r="A58" s="21"/>
      <c r="B58" s="22"/>
      <c r="C58" s="77"/>
      <c r="D58" s="77"/>
      <c r="E58" s="77"/>
      <c r="F58" s="77"/>
      <c r="G58" s="77"/>
      <c r="H58" s="77"/>
      <c r="I58" s="77"/>
      <c r="J58" s="77"/>
      <c r="K58" s="120"/>
      <c r="L58" s="66"/>
      <c r="M58" s="66"/>
      <c r="N58" s="66"/>
      <c r="O58" s="16"/>
    </row>
    <row r="59" spans="1:15" ht="54.75" customHeight="1" x14ac:dyDescent="0.2">
      <c r="A59" s="23" t="s">
        <v>31</v>
      </c>
      <c r="B59" s="22" t="s">
        <v>29</v>
      </c>
      <c r="C59" s="91">
        <f t="shared" ref="C59:K59" si="8">C60+C64+C106+C125</f>
        <v>1329071152.8899999</v>
      </c>
      <c r="D59" s="91">
        <f t="shared" si="8"/>
        <v>34451937.409999996</v>
      </c>
      <c r="E59" s="91">
        <f t="shared" si="8"/>
        <v>1363523090.3000002</v>
      </c>
      <c r="F59" s="92">
        <f t="shared" si="8"/>
        <v>1231627967.9300001</v>
      </c>
      <c r="G59" s="92">
        <f t="shared" si="8"/>
        <v>0</v>
      </c>
      <c r="H59" s="92">
        <f t="shared" si="8"/>
        <v>1231627967.9300001</v>
      </c>
      <c r="I59" s="92">
        <f t="shared" si="8"/>
        <v>1207414249.6300001</v>
      </c>
      <c r="J59" s="92">
        <f t="shared" si="8"/>
        <v>0</v>
      </c>
      <c r="K59" s="121">
        <f t="shared" si="8"/>
        <v>1207414249.6300001</v>
      </c>
      <c r="L59" s="67"/>
      <c r="M59" s="67"/>
      <c r="N59" s="67"/>
      <c r="O59" s="16"/>
    </row>
    <row r="60" spans="1:15" ht="33.75" customHeight="1" x14ac:dyDescent="0.2">
      <c r="A60" s="24" t="s">
        <v>34</v>
      </c>
      <c r="B60" s="22" t="s">
        <v>40</v>
      </c>
      <c r="C60" s="92">
        <f t="shared" ref="C60:K60" si="9">SUM(C61:C62)</f>
        <v>103980722.62</v>
      </c>
      <c r="D60" s="92">
        <f t="shared" si="9"/>
        <v>0</v>
      </c>
      <c r="E60" s="92">
        <f t="shared" si="9"/>
        <v>103980722.62</v>
      </c>
      <c r="F60" s="92">
        <f t="shared" ref="F60:H60" si="10">SUM(F61:F62)</f>
        <v>75754351.379999995</v>
      </c>
      <c r="G60" s="92"/>
      <c r="H60" s="92">
        <f t="shared" si="10"/>
        <v>75754351.379999995</v>
      </c>
      <c r="I60" s="92">
        <f t="shared" ref="I60" si="11">SUM(I61:I62)</f>
        <v>77053957.310000002</v>
      </c>
      <c r="J60" s="92"/>
      <c r="K60" s="121">
        <f t="shared" si="9"/>
        <v>77053957.310000002</v>
      </c>
      <c r="L60" s="67"/>
      <c r="M60" s="67"/>
      <c r="N60" s="67"/>
      <c r="O60" s="53"/>
    </row>
    <row r="61" spans="1:15" s="56" customFormat="1" ht="52.5" customHeight="1" x14ac:dyDescent="0.2">
      <c r="A61" s="27" t="s">
        <v>155</v>
      </c>
      <c r="B61" s="26" t="s">
        <v>48</v>
      </c>
      <c r="C61" s="93">
        <v>91044722.620000005</v>
      </c>
      <c r="D61" s="93"/>
      <c r="E61" s="93">
        <v>91044722.620000005</v>
      </c>
      <c r="F61" s="93">
        <v>75754351.379999995</v>
      </c>
      <c r="G61" s="93"/>
      <c r="H61" s="93">
        <v>75754351.379999995</v>
      </c>
      <c r="I61" s="93">
        <v>77053957.310000002</v>
      </c>
      <c r="J61" s="93"/>
      <c r="K61" s="122">
        <v>77053957.310000002</v>
      </c>
      <c r="L61" s="68"/>
      <c r="M61" s="68"/>
      <c r="N61" s="68"/>
      <c r="O61" s="55"/>
    </row>
    <row r="62" spans="1:15" s="19" customFormat="1" ht="43.5" customHeight="1" x14ac:dyDescent="0.2">
      <c r="A62" s="139" t="s">
        <v>190</v>
      </c>
      <c r="B62" s="26" t="s">
        <v>111</v>
      </c>
      <c r="C62" s="78">
        <v>12936000</v>
      </c>
      <c r="D62" s="78">
        <v>0</v>
      </c>
      <c r="E62" s="78">
        <f>C62+D62</f>
        <v>12936000</v>
      </c>
      <c r="F62" s="78">
        <v>0</v>
      </c>
      <c r="G62" s="78"/>
      <c r="H62" s="78">
        <v>0</v>
      </c>
      <c r="I62" s="78">
        <v>0</v>
      </c>
      <c r="J62" s="78"/>
      <c r="K62" s="123">
        <v>0</v>
      </c>
      <c r="L62" s="69"/>
      <c r="M62" s="69"/>
      <c r="N62" s="69"/>
      <c r="O62" s="17"/>
    </row>
    <row r="63" spans="1:15" s="19" customFormat="1" ht="12" customHeight="1" x14ac:dyDescent="0.2">
      <c r="A63" s="47"/>
      <c r="B63" s="26"/>
      <c r="C63" s="77"/>
      <c r="D63" s="77"/>
      <c r="E63" s="77"/>
      <c r="F63" s="77"/>
      <c r="G63" s="77"/>
      <c r="H63" s="77"/>
      <c r="I63" s="77"/>
      <c r="J63" s="77"/>
      <c r="K63" s="120"/>
      <c r="L63" s="66"/>
      <c r="M63" s="66"/>
      <c r="N63" s="66"/>
      <c r="O63" s="17"/>
    </row>
    <row r="64" spans="1:15" s="19" customFormat="1" ht="39.75" customHeight="1" x14ac:dyDescent="0.2">
      <c r="A64" s="27" t="s">
        <v>33</v>
      </c>
      <c r="B64" s="26" t="s">
        <v>41</v>
      </c>
      <c r="C64" s="94">
        <f>C65+C66+C67+C68+C69+C70+C71+C72+C73+C74+C75+C76</f>
        <v>434522709.93999994</v>
      </c>
      <c r="D64" s="94">
        <f>D65+D66+D67+D68+D69+D70+D71+D72+D73+D74+D75+D76</f>
        <v>9170682.4399999995</v>
      </c>
      <c r="E64" s="94">
        <f>E65+E66+E67+E68+E69+E70+E71+E72+E73+E74+E75+E76</f>
        <v>443693392.37999994</v>
      </c>
      <c r="F64" s="94">
        <f t="shared" ref="F64:K64" si="12">F65+F66+F67+F68+F69+F70+F72+F73+F74+F75+F76</f>
        <v>410760797.64999998</v>
      </c>
      <c r="G64" s="94">
        <f t="shared" si="12"/>
        <v>0</v>
      </c>
      <c r="H64" s="94">
        <f t="shared" si="12"/>
        <v>410760797.64999998</v>
      </c>
      <c r="I64" s="94">
        <f t="shared" si="12"/>
        <v>409854250.38</v>
      </c>
      <c r="J64" s="94">
        <f t="shared" si="12"/>
        <v>0</v>
      </c>
      <c r="K64" s="124">
        <f t="shared" si="12"/>
        <v>409854250.38</v>
      </c>
      <c r="L64" s="70"/>
      <c r="M64" s="70"/>
      <c r="N64" s="70"/>
      <c r="O64" s="17"/>
    </row>
    <row r="65" spans="1:15" s="56" customFormat="1" ht="128.25" customHeight="1" x14ac:dyDescent="0.2">
      <c r="A65" s="27" t="s">
        <v>156</v>
      </c>
      <c r="B65" s="26" t="s">
        <v>75</v>
      </c>
      <c r="C65" s="93">
        <v>5150000</v>
      </c>
      <c r="D65" s="93"/>
      <c r="E65" s="93">
        <v>5150000</v>
      </c>
      <c r="F65" s="93">
        <v>5264750</v>
      </c>
      <c r="G65" s="93"/>
      <c r="H65" s="93">
        <v>5264750</v>
      </c>
      <c r="I65" s="93">
        <v>5381750</v>
      </c>
      <c r="J65" s="93"/>
      <c r="K65" s="122">
        <v>5381750</v>
      </c>
      <c r="L65" s="68"/>
      <c r="M65" s="68"/>
      <c r="N65" s="68"/>
      <c r="O65" s="55"/>
    </row>
    <row r="66" spans="1:15" s="35" customFormat="1" ht="55.5" hidden="1" customHeight="1" x14ac:dyDescent="0.2">
      <c r="A66" s="34" t="s">
        <v>91</v>
      </c>
      <c r="B66" s="22" t="s">
        <v>49</v>
      </c>
      <c r="C66" s="78">
        <v>0</v>
      </c>
      <c r="D66" s="78"/>
      <c r="E66" s="78">
        <v>0</v>
      </c>
      <c r="F66" s="78">
        <v>0</v>
      </c>
      <c r="G66" s="78"/>
      <c r="H66" s="78">
        <v>0</v>
      </c>
      <c r="I66" s="78">
        <v>0</v>
      </c>
      <c r="J66" s="78"/>
      <c r="K66" s="123">
        <v>0</v>
      </c>
      <c r="L66" s="69"/>
      <c r="M66" s="69"/>
      <c r="N66" s="69"/>
      <c r="O66" s="17"/>
    </row>
    <row r="67" spans="1:15" s="35" customFormat="1" ht="80.25" hidden="1" customHeight="1" x14ac:dyDescent="0.2">
      <c r="A67" s="27" t="s">
        <v>87</v>
      </c>
      <c r="B67" s="22" t="s">
        <v>88</v>
      </c>
      <c r="C67" s="78">
        <v>0</v>
      </c>
      <c r="D67" s="78"/>
      <c r="E67" s="78">
        <v>0</v>
      </c>
      <c r="F67" s="78">
        <v>0</v>
      </c>
      <c r="G67" s="78"/>
      <c r="H67" s="78">
        <v>0</v>
      </c>
      <c r="I67" s="78">
        <v>0</v>
      </c>
      <c r="J67" s="78"/>
      <c r="K67" s="123">
        <v>0</v>
      </c>
      <c r="L67" s="69"/>
      <c r="M67" s="69"/>
      <c r="N67" s="69"/>
      <c r="O67" s="17"/>
    </row>
    <row r="68" spans="1:15" s="56" customFormat="1" ht="93.75" customHeight="1" x14ac:dyDescent="0.2">
      <c r="A68" s="42" t="s">
        <v>157</v>
      </c>
      <c r="B68" s="22" t="s">
        <v>117</v>
      </c>
      <c r="C68" s="93">
        <v>10813982.01</v>
      </c>
      <c r="D68" s="93"/>
      <c r="E68" s="93">
        <f>C68+D68</f>
        <v>10813982.01</v>
      </c>
      <c r="F68" s="93">
        <v>10336952.08</v>
      </c>
      <c r="G68" s="93"/>
      <c r="H68" s="93">
        <f>F68+G68</f>
        <v>10336952.08</v>
      </c>
      <c r="I68" s="93">
        <v>10564885.810000001</v>
      </c>
      <c r="J68" s="93"/>
      <c r="K68" s="122">
        <f>I68+J68</f>
        <v>10564885.810000001</v>
      </c>
      <c r="L68" s="68"/>
      <c r="M68" s="68"/>
      <c r="N68" s="68"/>
      <c r="O68" s="55"/>
    </row>
    <row r="69" spans="1:15" s="56" customFormat="1" ht="77.25" customHeight="1" x14ac:dyDescent="0.2">
      <c r="A69" s="82" t="s">
        <v>143</v>
      </c>
      <c r="B69" s="100" t="s">
        <v>142</v>
      </c>
      <c r="C69" s="93">
        <v>0</v>
      </c>
      <c r="D69" s="93"/>
      <c r="E69" s="93">
        <v>0</v>
      </c>
      <c r="F69" s="93">
        <v>1250000</v>
      </c>
      <c r="G69" s="93"/>
      <c r="H69" s="93">
        <v>1250000</v>
      </c>
      <c r="I69" s="93">
        <v>0</v>
      </c>
      <c r="J69" s="93"/>
      <c r="K69" s="122">
        <v>0</v>
      </c>
      <c r="L69" s="68"/>
      <c r="M69" s="68"/>
      <c r="N69" s="68"/>
      <c r="O69" s="55"/>
    </row>
    <row r="70" spans="1:15" s="35" customFormat="1" ht="44.25" customHeight="1" x14ac:dyDescent="0.2">
      <c r="A70" s="36" t="s">
        <v>165</v>
      </c>
      <c r="B70" s="22" t="s">
        <v>92</v>
      </c>
      <c r="C70" s="78">
        <v>1899938.33</v>
      </c>
      <c r="D70" s="78">
        <v>-130747.89</v>
      </c>
      <c r="E70" s="78">
        <f>C70+D70</f>
        <v>1769190.4400000002</v>
      </c>
      <c r="F70" s="78">
        <v>0</v>
      </c>
      <c r="G70" s="78"/>
      <c r="H70" s="78">
        <v>0</v>
      </c>
      <c r="I70" s="78">
        <v>0</v>
      </c>
      <c r="J70" s="78"/>
      <c r="K70" s="123">
        <v>0</v>
      </c>
      <c r="L70" s="69"/>
      <c r="M70" s="69"/>
      <c r="N70" s="69"/>
      <c r="O70" s="17"/>
    </row>
    <row r="71" spans="1:15" s="35" customFormat="1" ht="42" customHeight="1" x14ac:dyDescent="0.2">
      <c r="A71" s="125" t="s">
        <v>166</v>
      </c>
      <c r="B71" s="22" t="s">
        <v>167</v>
      </c>
      <c r="C71" s="78">
        <v>188000</v>
      </c>
      <c r="D71" s="78"/>
      <c r="E71" s="78">
        <f>C71+D71</f>
        <v>188000</v>
      </c>
      <c r="F71" s="78"/>
      <c r="G71" s="78"/>
      <c r="H71" s="78"/>
      <c r="I71" s="78"/>
      <c r="J71" s="78"/>
      <c r="K71" s="123"/>
      <c r="L71" s="69"/>
      <c r="M71" s="69"/>
      <c r="N71" s="69"/>
      <c r="O71" s="17"/>
    </row>
    <row r="72" spans="1:15" s="35" customFormat="1" ht="42" customHeight="1" x14ac:dyDescent="0.2">
      <c r="A72" s="36" t="s">
        <v>161</v>
      </c>
      <c r="B72" s="22" t="s">
        <v>160</v>
      </c>
      <c r="C72" s="93">
        <v>1658974.65</v>
      </c>
      <c r="D72" s="93"/>
      <c r="E72" s="93">
        <v>1658974.65</v>
      </c>
      <c r="F72" s="78">
        <v>0</v>
      </c>
      <c r="G72" s="78"/>
      <c r="H72" s="78">
        <v>0</v>
      </c>
      <c r="I72" s="78">
        <v>0</v>
      </c>
      <c r="J72" s="78"/>
      <c r="K72" s="123">
        <v>0</v>
      </c>
      <c r="L72" s="69"/>
      <c r="M72" s="69"/>
      <c r="N72" s="69"/>
      <c r="O72" s="17"/>
    </row>
    <row r="73" spans="1:15" s="35" customFormat="1" ht="66" customHeight="1" x14ac:dyDescent="0.2">
      <c r="A73" s="34" t="s">
        <v>171</v>
      </c>
      <c r="B73" s="22" t="s">
        <v>90</v>
      </c>
      <c r="C73" s="78">
        <v>483921.55</v>
      </c>
      <c r="D73" s="78"/>
      <c r="E73" s="78">
        <f>C73+D73</f>
        <v>483921.55</v>
      </c>
      <c r="F73" s="78">
        <v>317254.87</v>
      </c>
      <c r="G73" s="78"/>
      <c r="H73" s="78">
        <f>F73+G73</f>
        <v>317254.87</v>
      </c>
      <c r="I73" s="78">
        <v>317254.87</v>
      </c>
      <c r="J73" s="78">
        <v>0</v>
      </c>
      <c r="K73" s="123">
        <f>I73+J73</f>
        <v>317254.87</v>
      </c>
      <c r="L73" s="69"/>
      <c r="M73" s="69"/>
      <c r="N73" s="69"/>
      <c r="O73" s="17"/>
    </row>
    <row r="74" spans="1:15" s="35" customFormat="1" ht="54.75" hidden="1" customHeight="1" x14ac:dyDescent="0.2">
      <c r="A74" s="34" t="s">
        <v>169</v>
      </c>
      <c r="B74" s="22" t="s">
        <v>86</v>
      </c>
      <c r="C74" s="78">
        <v>0</v>
      </c>
      <c r="D74" s="78"/>
      <c r="E74" s="78">
        <v>0</v>
      </c>
      <c r="F74" s="78">
        <v>0</v>
      </c>
      <c r="G74" s="78"/>
      <c r="H74" s="78">
        <v>0</v>
      </c>
      <c r="I74" s="78">
        <v>0</v>
      </c>
      <c r="J74" s="78"/>
      <c r="K74" s="123">
        <v>0</v>
      </c>
      <c r="L74" s="69"/>
      <c r="M74" s="69"/>
      <c r="N74" s="69"/>
      <c r="O74" s="17"/>
    </row>
    <row r="75" spans="1:15" s="35" customFormat="1" ht="31.5" customHeight="1" x14ac:dyDescent="0.2">
      <c r="A75" s="34" t="s">
        <v>168</v>
      </c>
      <c r="B75" s="22" t="s">
        <v>89</v>
      </c>
      <c r="C75" s="78">
        <v>2814209.29</v>
      </c>
      <c r="D75" s="78">
        <v>1037836.94</v>
      </c>
      <c r="E75" s="78">
        <f>C75+D75</f>
        <v>3852046.23</v>
      </c>
      <c r="F75" s="78">
        <v>0</v>
      </c>
      <c r="G75" s="78"/>
      <c r="H75" s="78">
        <v>0</v>
      </c>
      <c r="I75" s="78">
        <v>0</v>
      </c>
      <c r="J75" s="78"/>
      <c r="K75" s="123">
        <v>0</v>
      </c>
      <c r="L75" s="69"/>
      <c r="M75" s="69"/>
      <c r="N75" s="69"/>
      <c r="O75" s="17"/>
    </row>
    <row r="76" spans="1:15" s="19" customFormat="1" ht="31.5" customHeight="1" x14ac:dyDescent="0.2">
      <c r="A76" s="32" t="s">
        <v>119</v>
      </c>
      <c r="B76" s="26" t="s">
        <v>72</v>
      </c>
      <c r="C76" s="95">
        <f>SUM(C77:C105)</f>
        <v>411513684.10999995</v>
      </c>
      <c r="D76" s="95">
        <f t="shared" ref="D76:E76" si="13">SUM(D77:D105)</f>
        <v>8263593.3899999997</v>
      </c>
      <c r="E76" s="95">
        <f t="shared" si="13"/>
        <v>419777277.49999994</v>
      </c>
      <c r="F76" s="95">
        <f>SUM(F77:F99)</f>
        <v>393591840.69999999</v>
      </c>
      <c r="G76" s="95">
        <f t="shared" ref="G76:H76" si="14">SUM(G77:G99)</f>
        <v>0</v>
      </c>
      <c r="H76" s="95">
        <f t="shared" si="14"/>
        <v>393591840.69999999</v>
      </c>
      <c r="I76" s="95">
        <f>SUM(I77:I99)</f>
        <v>393590359.69999999</v>
      </c>
      <c r="J76" s="95">
        <f t="shared" ref="J76:K76" si="15">SUM(J77:J99)</f>
        <v>0</v>
      </c>
      <c r="K76" s="126">
        <f t="shared" si="15"/>
        <v>393590359.69999999</v>
      </c>
      <c r="L76" s="70"/>
      <c r="M76" s="70"/>
      <c r="N76" s="70"/>
      <c r="O76" s="54"/>
    </row>
    <row r="77" spans="1:15" s="56" customFormat="1" ht="56.25" customHeight="1" x14ac:dyDescent="0.2">
      <c r="A77" s="27" t="s">
        <v>120</v>
      </c>
      <c r="B77" s="28"/>
      <c r="C77" s="93">
        <v>391731645.69999999</v>
      </c>
      <c r="D77" s="93"/>
      <c r="E77" s="93">
        <v>391731645.69999999</v>
      </c>
      <c r="F77" s="93">
        <v>391731645.69999999</v>
      </c>
      <c r="G77" s="93"/>
      <c r="H77" s="93">
        <v>391731645.69999999</v>
      </c>
      <c r="I77" s="93">
        <v>391731645.69999999</v>
      </c>
      <c r="J77" s="93"/>
      <c r="K77" s="122">
        <v>391731645.69999999</v>
      </c>
      <c r="L77" s="68"/>
      <c r="M77" s="68"/>
      <c r="N77" s="68"/>
      <c r="O77" s="55"/>
    </row>
    <row r="78" spans="1:15" s="56" customFormat="1" ht="93" customHeight="1" x14ac:dyDescent="0.2">
      <c r="A78" s="27" t="s">
        <v>121</v>
      </c>
      <c r="B78" s="28"/>
      <c r="C78" s="93">
        <v>148500</v>
      </c>
      <c r="D78" s="93"/>
      <c r="E78" s="93">
        <v>148500</v>
      </c>
      <c r="F78" s="93">
        <v>154410</v>
      </c>
      <c r="G78" s="93"/>
      <c r="H78" s="93">
        <v>154410</v>
      </c>
      <c r="I78" s="93">
        <v>160590</v>
      </c>
      <c r="J78" s="93"/>
      <c r="K78" s="122">
        <v>160590</v>
      </c>
      <c r="L78" s="68"/>
      <c r="M78" s="68"/>
      <c r="N78" s="68"/>
      <c r="O78" s="55"/>
    </row>
    <row r="79" spans="1:15" s="56" customFormat="1" ht="54" customHeight="1" x14ac:dyDescent="0.2">
      <c r="A79" s="27" t="s">
        <v>118</v>
      </c>
      <c r="B79" s="28"/>
      <c r="C79" s="93">
        <v>1244146</v>
      </c>
      <c r="D79" s="93"/>
      <c r="E79" s="93">
        <v>1244146</v>
      </c>
      <c r="F79" s="93">
        <v>704765</v>
      </c>
      <c r="G79" s="93"/>
      <c r="H79" s="93">
        <v>704765</v>
      </c>
      <c r="I79" s="93">
        <v>697104</v>
      </c>
      <c r="J79" s="93"/>
      <c r="K79" s="122">
        <v>697104</v>
      </c>
      <c r="L79" s="68"/>
      <c r="M79" s="68"/>
      <c r="N79" s="68"/>
      <c r="O79" s="55"/>
    </row>
    <row r="80" spans="1:15" s="56" customFormat="1" ht="41.25" customHeight="1" x14ac:dyDescent="0.2">
      <c r="A80" s="27" t="s">
        <v>172</v>
      </c>
      <c r="B80" s="28"/>
      <c r="C80" s="93">
        <v>81632.639999999999</v>
      </c>
      <c r="D80" s="93"/>
      <c r="E80" s="93">
        <f>C80+D80</f>
        <v>81632.639999999999</v>
      </c>
      <c r="F80" s="93">
        <v>0</v>
      </c>
      <c r="G80" s="93"/>
      <c r="H80" s="93">
        <f>F80+G80</f>
        <v>0</v>
      </c>
      <c r="I80" s="93">
        <v>0</v>
      </c>
      <c r="J80" s="93">
        <v>0</v>
      </c>
      <c r="K80" s="122">
        <f>I80+J80</f>
        <v>0</v>
      </c>
      <c r="L80" s="68"/>
      <c r="M80" s="68"/>
      <c r="N80" s="68"/>
    </row>
    <row r="81" spans="1:14" s="35" customFormat="1" ht="66.75" hidden="1" customHeight="1" x14ac:dyDescent="0.2">
      <c r="A81" s="36" t="s">
        <v>93</v>
      </c>
      <c r="B81" s="28"/>
      <c r="C81" s="93">
        <v>0</v>
      </c>
      <c r="D81" s="93"/>
      <c r="E81" s="93">
        <v>0</v>
      </c>
      <c r="F81" s="93">
        <v>0</v>
      </c>
      <c r="G81" s="93"/>
      <c r="H81" s="93">
        <v>0</v>
      </c>
      <c r="I81" s="93">
        <v>0</v>
      </c>
      <c r="J81" s="93"/>
      <c r="K81" s="122">
        <v>0</v>
      </c>
      <c r="L81" s="68"/>
      <c r="M81" s="68"/>
      <c r="N81" s="68"/>
    </row>
    <row r="82" spans="1:14" s="35" customFormat="1" ht="78.75" hidden="1" customHeight="1" x14ac:dyDescent="0.2">
      <c r="A82" s="40" t="s">
        <v>94</v>
      </c>
      <c r="B82" s="28"/>
      <c r="C82" s="93">
        <v>0</v>
      </c>
      <c r="D82" s="93"/>
      <c r="E82" s="93">
        <v>0</v>
      </c>
      <c r="F82" s="93">
        <v>0</v>
      </c>
      <c r="G82" s="93"/>
      <c r="H82" s="93">
        <v>0</v>
      </c>
      <c r="I82" s="93">
        <v>0</v>
      </c>
      <c r="J82" s="93"/>
      <c r="K82" s="122">
        <v>0</v>
      </c>
      <c r="L82" s="68"/>
      <c r="M82" s="68"/>
      <c r="N82" s="68"/>
    </row>
    <row r="83" spans="1:14" s="35" customFormat="1" ht="63.75" hidden="1" customHeight="1" x14ac:dyDescent="0.2">
      <c r="A83" s="36" t="s">
        <v>95</v>
      </c>
      <c r="B83" s="28"/>
      <c r="C83" s="93">
        <v>0</v>
      </c>
      <c r="D83" s="93"/>
      <c r="E83" s="93">
        <v>0</v>
      </c>
      <c r="F83" s="93">
        <v>0</v>
      </c>
      <c r="G83" s="93"/>
      <c r="H83" s="93">
        <v>0</v>
      </c>
      <c r="I83" s="93">
        <v>0</v>
      </c>
      <c r="J83" s="93"/>
      <c r="K83" s="122">
        <v>0</v>
      </c>
      <c r="L83" s="68"/>
      <c r="M83" s="68"/>
      <c r="N83" s="68"/>
    </row>
    <row r="84" spans="1:14" s="35" customFormat="1" ht="27" hidden="1" customHeight="1" x14ac:dyDescent="0.2">
      <c r="A84" s="36" t="s">
        <v>96</v>
      </c>
      <c r="B84" s="28"/>
      <c r="C84" s="93">
        <v>0</v>
      </c>
      <c r="D84" s="93"/>
      <c r="E84" s="93">
        <v>0</v>
      </c>
      <c r="F84" s="93">
        <v>0</v>
      </c>
      <c r="G84" s="93"/>
      <c r="H84" s="93">
        <v>0</v>
      </c>
      <c r="I84" s="93">
        <v>0</v>
      </c>
      <c r="J84" s="93"/>
      <c r="K84" s="122">
        <v>0</v>
      </c>
      <c r="L84" s="68"/>
      <c r="M84" s="68"/>
      <c r="N84" s="68"/>
    </row>
    <row r="85" spans="1:14" s="35" customFormat="1" ht="39.75" hidden="1" customHeight="1" x14ac:dyDescent="0.2">
      <c r="A85" s="40" t="s">
        <v>97</v>
      </c>
      <c r="B85" s="28"/>
      <c r="C85" s="93">
        <v>0</v>
      </c>
      <c r="D85" s="93"/>
      <c r="E85" s="93">
        <v>0</v>
      </c>
      <c r="F85" s="93">
        <v>0</v>
      </c>
      <c r="G85" s="93"/>
      <c r="H85" s="93">
        <v>0</v>
      </c>
      <c r="I85" s="93">
        <v>0</v>
      </c>
      <c r="J85" s="93"/>
      <c r="K85" s="122">
        <v>0</v>
      </c>
      <c r="L85" s="68"/>
      <c r="M85" s="68"/>
      <c r="N85" s="68"/>
    </row>
    <row r="86" spans="1:14" s="35" customFormat="1" ht="53.25" hidden="1" customHeight="1" x14ac:dyDescent="0.2">
      <c r="A86" s="36" t="s">
        <v>98</v>
      </c>
      <c r="B86" s="28"/>
      <c r="C86" s="93">
        <v>0</v>
      </c>
      <c r="D86" s="93"/>
      <c r="E86" s="93">
        <v>0</v>
      </c>
      <c r="F86" s="93">
        <v>0</v>
      </c>
      <c r="G86" s="93"/>
      <c r="H86" s="93">
        <v>0</v>
      </c>
      <c r="I86" s="93">
        <v>0</v>
      </c>
      <c r="J86" s="93"/>
      <c r="K86" s="122">
        <v>0</v>
      </c>
      <c r="L86" s="68"/>
      <c r="M86" s="68"/>
      <c r="N86" s="68"/>
    </row>
    <row r="87" spans="1:14" s="35" customFormat="1" ht="57" hidden="1" customHeight="1" x14ac:dyDescent="0.2">
      <c r="A87" s="41" t="s">
        <v>99</v>
      </c>
      <c r="B87" s="28"/>
      <c r="C87" s="93">
        <v>0</v>
      </c>
      <c r="D87" s="93"/>
      <c r="E87" s="93">
        <v>0</v>
      </c>
      <c r="F87" s="93">
        <v>0</v>
      </c>
      <c r="G87" s="93"/>
      <c r="H87" s="93">
        <v>0</v>
      </c>
      <c r="I87" s="93">
        <v>0</v>
      </c>
      <c r="J87" s="93"/>
      <c r="K87" s="122">
        <v>0</v>
      </c>
      <c r="L87" s="68"/>
      <c r="M87" s="68"/>
      <c r="N87" s="68"/>
    </row>
    <row r="88" spans="1:14" s="35" customFormat="1" ht="54.75" hidden="1" customHeight="1" x14ac:dyDescent="0.2">
      <c r="A88" s="42" t="s">
        <v>100</v>
      </c>
      <c r="B88" s="28"/>
      <c r="C88" s="93">
        <v>0</v>
      </c>
      <c r="D88" s="93"/>
      <c r="E88" s="93">
        <v>0</v>
      </c>
      <c r="F88" s="93">
        <v>0</v>
      </c>
      <c r="G88" s="93"/>
      <c r="H88" s="93">
        <v>0</v>
      </c>
      <c r="I88" s="93">
        <v>0</v>
      </c>
      <c r="J88" s="93"/>
      <c r="K88" s="122">
        <v>0</v>
      </c>
      <c r="L88" s="68"/>
      <c r="M88" s="68"/>
      <c r="N88" s="68"/>
    </row>
    <row r="89" spans="1:14" s="35" customFormat="1" ht="95.25" customHeight="1" x14ac:dyDescent="0.2">
      <c r="A89" s="36" t="s">
        <v>144</v>
      </c>
      <c r="B89" s="28"/>
      <c r="C89" s="93">
        <v>604444</v>
      </c>
      <c r="D89" s="93"/>
      <c r="E89" s="93">
        <v>604444</v>
      </c>
      <c r="F89" s="93">
        <v>604444</v>
      </c>
      <c r="G89" s="93"/>
      <c r="H89" s="93">
        <v>604444</v>
      </c>
      <c r="I89" s="93">
        <v>604444</v>
      </c>
      <c r="J89" s="93"/>
      <c r="K89" s="122">
        <v>604444</v>
      </c>
      <c r="L89" s="68"/>
      <c r="M89" s="68"/>
      <c r="N89" s="68"/>
    </row>
    <row r="90" spans="1:14" s="35" customFormat="1" ht="93" customHeight="1" x14ac:dyDescent="0.2">
      <c r="A90" s="42" t="s">
        <v>101</v>
      </c>
      <c r="B90" s="28"/>
      <c r="C90" s="93">
        <v>4181619</v>
      </c>
      <c r="D90" s="93">
        <v>8263593.3899999997</v>
      </c>
      <c r="E90" s="93">
        <f>C90+D90</f>
        <v>12445212.390000001</v>
      </c>
      <c r="F90" s="93">
        <v>0</v>
      </c>
      <c r="G90" s="93"/>
      <c r="H90" s="93">
        <v>0</v>
      </c>
      <c r="I90" s="93">
        <v>0</v>
      </c>
      <c r="J90" s="93"/>
      <c r="K90" s="122">
        <v>0</v>
      </c>
      <c r="L90" s="68"/>
      <c r="M90" s="68"/>
      <c r="N90" s="68"/>
    </row>
    <row r="91" spans="1:14" s="35" customFormat="1" ht="56.25" customHeight="1" x14ac:dyDescent="0.2">
      <c r="A91" s="42" t="s">
        <v>102</v>
      </c>
      <c r="B91" s="28"/>
      <c r="C91" s="93">
        <v>0</v>
      </c>
      <c r="D91" s="93"/>
      <c r="E91" s="93">
        <f>C91+D91</f>
        <v>0</v>
      </c>
      <c r="F91" s="93">
        <v>343174</v>
      </c>
      <c r="G91" s="93"/>
      <c r="H91" s="93">
        <v>343174</v>
      </c>
      <c r="I91" s="93">
        <v>343174</v>
      </c>
      <c r="J91" s="93"/>
      <c r="K91" s="122">
        <v>343174</v>
      </c>
      <c r="L91" s="68"/>
      <c r="M91" s="68"/>
      <c r="N91" s="68"/>
    </row>
    <row r="92" spans="1:14" s="35" customFormat="1" ht="104.25" customHeight="1" x14ac:dyDescent="0.2">
      <c r="A92" s="42" t="s">
        <v>103</v>
      </c>
      <c r="B92" s="28"/>
      <c r="C92" s="93">
        <v>0</v>
      </c>
      <c r="D92" s="93"/>
      <c r="E92" s="93">
        <v>0</v>
      </c>
      <c r="F92" s="93">
        <v>0</v>
      </c>
      <c r="G92" s="93"/>
      <c r="H92" s="93">
        <v>0</v>
      </c>
      <c r="I92" s="93">
        <v>0</v>
      </c>
      <c r="J92" s="93"/>
      <c r="K92" s="122">
        <v>0</v>
      </c>
      <c r="L92" s="68"/>
      <c r="M92" s="68"/>
      <c r="N92" s="68"/>
    </row>
    <row r="93" spans="1:14" s="35" customFormat="1" ht="51.75" customHeight="1" x14ac:dyDescent="0.2">
      <c r="A93" s="42" t="s">
        <v>108</v>
      </c>
      <c r="B93" s="28"/>
      <c r="C93" s="93">
        <v>0</v>
      </c>
      <c r="D93" s="93"/>
      <c r="E93" s="93">
        <v>0</v>
      </c>
      <c r="F93" s="93">
        <v>0</v>
      </c>
      <c r="G93" s="93"/>
      <c r="H93" s="93">
        <v>0</v>
      </c>
      <c r="I93" s="93">
        <v>0</v>
      </c>
      <c r="J93" s="93"/>
      <c r="K93" s="122">
        <v>0</v>
      </c>
      <c r="L93" s="68"/>
      <c r="M93" s="68"/>
      <c r="N93" s="68"/>
    </row>
    <row r="94" spans="1:14" s="35" customFormat="1" ht="90" customHeight="1" x14ac:dyDescent="0.2">
      <c r="A94" s="43" t="s">
        <v>109</v>
      </c>
      <c r="B94" s="28"/>
      <c r="C94" s="93">
        <v>0</v>
      </c>
      <c r="D94" s="93"/>
      <c r="E94" s="93">
        <v>0</v>
      </c>
      <c r="F94" s="93">
        <v>0</v>
      </c>
      <c r="G94" s="93"/>
      <c r="H94" s="93">
        <v>0</v>
      </c>
      <c r="I94" s="93">
        <v>0</v>
      </c>
      <c r="J94" s="93"/>
      <c r="K94" s="122">
        <v>0</v>
      </c>
      <c r="L94" s="68"/>
      <c r="M94" s="68"/>
      <c r="N94" s="68"/>
    </row>
    <row r="95" spans="1:14" s="35" customFormat="1" ht="27.75" customHeight="1" x14ac:dyDescent="0.2">
      <c r="A95" s="42" t="s">
        <v>110</v>
      </c>
      <c r="B95" s="28"/>
      <c r="C95" s="93">
        <v>0</v>
      </c>
      <c r="D95" s="93"/>
      <c r="E95" s="93">
        <v>0</v>
      </c>
      <c r="F95" s="93">
        <v>0</v>
      </c>
      <c r="G95" s="93"/>
      <c r="H95" s="93">
        <v>0</v>
      </c>
      <c r="I95" s="93">
        <v>0</v>
      </c>
      <c r="J95" s="93"/>
      <c r="K95" s="122">
        <v>0</v>
      </c>
      <c r="L95" s="68"/>
      <c r="M95" s="68"/>
      <c r="N95" s="68"/>
    </row>
    <row r="96" spans="1:14" s="35" customFormat="1" ht="56.25" customHeight="1" x14ac:dyDescent="0.2">
      <c r="A96" s="42" t="s">
        <v>112</v>
      </c>
      <c r="B96" s="28"/>
      <c r="C96" s="93">
        <v>0</v>
      </c>
      <c r="D96" s="93"/>
      <c r="E96" s="93">
        <v>0</v>
      </c>
      <c r="F96" s="93">
        <v>0</v>
      </c>
      <c r="G96" s="93"/>
      <c r="H96" s="93">
        <v>0</v>
      </c>
      <c r="I96" s="93">
        <v>0</v>
      </c>
      <c r="J96" s="93"/>
      <c r="K96" s="122">
        <v>0</v>
      </c>
      <c r="L96" s="68"/>
      <c r="M96" s="68"/>
      <c r="N96" s="68"/>
    </row>
    <row r="97" spans="1:15" s="35" customFormat="1" ht="53.25" customHeight="1" x14ac:dyDescent="0.2">
      <c r="A97" s="42" t="s">
        <v>176</v>
      </c>
      <c r="B97" s="28"/>
      <c r="C97" s="93">
        <v>2700000</v>
      </c>
      <c r="D97" s="93"/>
      <c r="E97" s="93">
        <f>C97+D97</f>
        <v>2700000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122">
        <v>0</v>
      </c>
      <c r="L97" s="68"/>
      <c r="M97" s="68"/>
      <c r="N97" s="68"/>
    </row>
    <row r="98" spans="1:15" s="35" customFormat="1" ht="53.25" customHeight="1" x14ac:dyDescent="0.2">
      <c r="A98" s="42" t="s">
        <v>180</v>
      </c>
      <c r="B98" s="28"/>
      <c r="C98" s="93">
        <v>1920050</v>
      </c>
      <c r="D98" s="93"/>
      <c r="E98" s="93">
        <v>1920050</v>
      </c>
      <c r="F98" s="93"/>
      <c r="G98" s="93"/>
      <c r="H98" s="93"/>
      <c r="I98" s="93"/>
      <c r="J98" s="93"/>
      <c r="K98" s="122"/>
      <c r="L98" s="68"/>
      <c r="M98" s="68"/>
      <c r="N98" s="68"/>
    </row>
    <row r="99" spans="1:15" s="35" customFormat="1" ht="54" customHeight="1" x14ac:dyDescent="0.2">
      <c r="A99" s="133" t="s">
        <v>145</v>
      </c>
      <c r="B99" s="28"/>
      <c r="C99" s="93">
        <v>112643.68</v>
      </c>
      <c r="D99" s="93"/>
      <c r="E99" s="93">
        <f t="shared" ref="E99:E105" si="16">C99+D99</f>
        <v>112643.68</v>
      </c>
      <c r="F99" s="93">
        <v>53402</v>
      </c>
      <c r="G99" s="93"/>
      <c r="H99" s="93">
        <v>53402</v>
      </c>
      <c r="I99" s="93">
        <v>53402</v>
      </c>
      <c r="J99" s="93"/>
      <c r="K99" s="122">
        <v>53402</v>
      </c>
      <c r="L99" s="68"/>
      <c r="M99" s="68"/>
      <c r="N99" s="68"/>
    </row>
    <row r="100" spans="1:15" s="35" customFormat="1" ht="54" customHeight="1" x14ac:dyDescent="0.2">
      <c r="A100" s="42" t="s">
        <v>181</v>
      </c>
      <c r="B100" s="28"/>
      <c r="C100" s="93">
        <v>400000</v>
      </c>
      <c r="D100" s="93"/>
      <c r="E100" s="93">
        <f t="shared" si="16"/>
        <v>400000</v>
      </c>
      <c r="F100" s="93"/>
      <c r="G100" s="93"/>
      <c r="H100" s="93"/>
      <c r="I100" s="93"/>
      <c r="J100" s="93"/>
      <c r="K100" s="122"/>
      <c r="L100" s="68"/>
      <c r="M100" s="68"/>
      <c r="N100" s="68"/>
    </row>
    <row r="101" spans="1:15" s="35" customFormat="1" ht="55.5" customHeight="1" x14ac:dyDescent="0.2">
      <c r="A101" s="133" t="s">
        <v>100</v>
      </c>
      <c r="B101" s="28"/>
      <c r="C101" s="93">
        <v>581898.44999999995</v>
      </c>
      <c r="D101" s="93"/>
      <c r="E101" s="93">
        <f t="shared" si="16"/>
        <v>581898.44999999995</v>
      </c>
      <c r="F101" s="93"/>
      <c r="G101" s="93"/>
      <c r="H101" s="93"/>
      <c r="I101" s="93"/>
      <c r="J101" s="93"/>
      <c r="K101" s="122"/>
      <c r="L101" s="68"/>
      <c r="M101" s="68"/>
      <c r="N101" s="68"/>
    </row>
    <row r="102" spans="1:15" s="35" customFormat="1" ht="55.5" customHeight="1" x14ac:dyDescent="0.2">
      <c r="A102" s="42" t="s">
        <v>183</v>
      </c>
      <c r="B102" s="28"/>
      <c r="C102" s="93">
        <v>0</v>
      </c>
      <c r="D102" s="93">
        <v>0</v>
      </c>
      <c r="E102" s="93">
        <f t="shared" si="16"/>
        <v>0</v>
      </c>
      <c r="F102" s="93"/>
      <c r="G102" s="93"/>
      <c r="H102" s="93"/>
      <c r="I102" s="93"/>
      <c r="J102" s="93"/>
      <c r="K102" s="122"/>
      <c r="L102" s="68"/>
      <c r="M102" s="68"/>
      <c r="N102" s="68"/>
    </row>
    <row r="103" spans="1:15" s="35" customFormat="1" ht="66.75" customHeight="1" x14ac:dyDescent="0.2">
      <c r="A103" s="42" t="s">
        <v>184</v>
      </c>
      <c r="B103" s="28"/>
      <c r="C103" s="93">
        <v>600000</v>
      </c>
      <c r="D103" s="93"/>
      <c r="E103" s="93">
        <f t="shared" si="16"/>
        <v>600000</v>
      </c>
      <c r="F103" s="93"/>
      <c r="G103" s="93"/>
      <c r="H103" s="93"/>
      <c r="I103" s="93"/>
      <c r="J103" s="93"/>
      <c r="K103" s="122"/>
      <c r="L103" s="68"/>
      <c r="M103" s="68"/>
      <c r="N103" s="68"/>
    </row>
    <row r="104" spans="1:15" s="35" customFormat="1" ht="53.25" customHeight="1" x14ac:dyDescent="0.2">
      <c r="A104" s="42" t="s">
        <v>185</v>
      </c>
      <c r="B104" s="28"/>
      <c r="C104" s="93">
        <v>6795174.6399999997</v>
      </c>
      <c r="D104" s="93"/>
      <c r="E104" s="93">
        <f t="shared" si="16"/>
        <v>6795174.6399999997</v>
      </c>
      <c r="F104" s="93"/>
      <c r="G104" s="93"/>
      <c r="H104" s="93"/>
      <c r="I104" s="93"/>
      <c r="J104" s="93"/>
      <c r="K104" s="122"/>
      <c r="L104" s="68"/>
      <c r="M104" s="68"/>
      <c r="N104" s="68"/>
    </row>
    <row r="105" spans="1:15" s="35" customFormat="1" ht="53.25" customHeight="1" x14ac:dyDescent="0.2">
      <c r="A105" s="43" t="s">
        <v>186</v>
      </c>
      <c r="B105" s="28"/>
      <c r="C105" s="93">
        <v>411930</v>
      </c>
      <c r="D105" s="93"/>
      <c r="E105" s="93">
        <f t="shared" si="16"/>
        <v>411930</v>
      </c>
      <c r="F105" s="93"/>
      <c r="G105" s="93"/>
      <c r="H105" s="93"/>
      <c r="I105" s="93"/>
      <c r="J105" s="93"/>
      <c r="K105" s="122"/>
      <c r="L105" s="68"/>
      <c r="M105" s="68"/>
      <c r="N105" s="68"/>
    </row>
    <row r="106" spans="1:15" s="19" customFormat="1" ht="30.75" customHeight="1" x14ac:dyDescent="0.2">
      <c r="A106" s="32" t="s">
        <v>35</v>
      </c>
      <c r="B106" s="26" t="s">
        <v>39</v>
      </c>
      <c r="C106" s="94">
        <f>C107+C116+C117+C118+C119+C120+C121+C122</f>
        <v>659027529.60000002</v>
      </c>
      <c r="D106" s="94">
        <f t="shared" ref="D106:E106" si="17">D107+D116+D117+D118+D119+D120+D121+D122</f>
        <v>25051134.969999999</v>
      </c>
      <c r="E106" s="94">
        <f t="shared" si="17"/>
        <v>684078664.57000005</v>
      </c>
      <c r="F106" s="94">
        <f t="shared" ref="F106:H106" si="18">F107+F116+F117+F118+F119+F120+F121+F122</f>
        <v>636439159.20000005</v>
      </c>
      <c r="G106" s="94">
        <f t="shared" si="18"/>
        <v>0</v>
      </c>
      <c r="H106" s="94">
        <f t="shared" si="18"/>
        <v>636439159.20000005</v>
      </c>
      <c r="I106" s="94">
        <f t="shared" ref="I106:K106" si="19">I107+I116+I117+I118+I119+I120+I121+I122</f>
        <v>680548147.22000003</v>
      </c>
      <c r="J106" s="94">
        <f t="shared" si="19"/>
        <v>0</v>
      </c>
      <c r="K106" s="124">
        <f t="shared" si="19"/>
        <v>680548147.22000003</v>
      </c>
      <c r="L106" s="70"/>
      <c r="M106" s="70"/>
      <c r="N106" s="70"/>
    </row>
    <row r="107" spans="1:15" s="19" customFormat="1" ht="53.25" customHeight="1" x14ac:dyDescent="0.2">
      <c r="A107" s="27" t="s">
        <v>56</v>
      </c>
      <c r="B107" s="26" t="s">
        <v>71</v>
      </c>
      <c r="C107" s="94">
        <f>SUM(C108:C115)</f>
        <v>59941800.229999997</v>
      </c>
      <c r="D107" s="94">
        <f t="shared" ref="D107:E107" si="20">SUM(D108:D115)</f>
        <v>7351611.6300000008</v>
      </c>
      <c r="E107" s="94">
        <f t="shared" si="20"/>
        <v>67293411.859999999</v>
      </c>
      <c r="F107" s="94">
        <f>SUM(F108:F114)</f>
        <v>37357590.510000005</v>
      </c>
      <c r="G107" s="94">
        <f t="shared" ref="G107:H107" si="21">SUM(G108:G114)</f>
        <v>0</v>
      </c>
      <c r="H107" s="94">
        <f t="shared" si="21"/>
        <v>37357590.510000005</v>
      </c>
      <c r="I107" s="94">
        <f>SUM(I108:I114)</f>
        <v>57316287.75</v>
      </c>
      <c r="J107" s="94">
        <f t="shared" ref="J107:K107" si="22">SUM(J108:J114)</f>
        <v>0</v>
      </c>
      <c r="K107" s="124">
        <f t="shared" si="22"/>
        <v>57316287.75</v>
      </c>
      <c r="L107" s="70"/>
      <c r="M107" s="70"/>
      <c r="N107" s="70"/>
      <c r="O107" s="46"/>
    </row>
    <row r="108" spans="1:15" s="56" customFormat="1" ht="80.25" customHeight="1" x14ac:dyDescent="0.2">
      <c r="A108" s="27" t="s">
        <v>57</v>
      </c>
      <c r="B108" s="26"/>
      <c r="C108" s="93">
        <v>4275465.5999999996</v>
      </c>
      <c r="D108" s="93"/>
      <c r="E108" s="93">
        <v>4275465.5999999996</v>
      </c>
      <c r="F108" s="93">
        <v>3429592.8</v>
      </c>
      <c r="G108" s="93"/>
      <c r="H108" s="93">
        <v>3429592.8</v>
      </c>
      <c r="I108" s="93">
        <v>3420372.48</v>
      </c>
      <c r="J108" s="93"/>
      <c r="K108" s="122">
        <v>3420372.48</v>
      </c>
      <c r="L108" s="68"/>
      <c r="M108" s="68"/>
      <c r="N108" s="68"/>
    </row>
    <row r="109" spans="1:15" s="56" customFormat="1" ht="54.75" customHeight="1" x14ac:dyDescent="0.2">
      <c r="A109" s="57" t="s">
        <v>122</v>
      </c>
      <c r="B109" s="26"/>
      <c r="C109" s="93">
        <v>464749</v>
      </c>
      <c r="D109" s="93"/>
      <c r="E109" s="93">
        <v>464749</v>
      </c>
      <c r="F109" s="93">
        <v>481538.96</v>
      </c>
      <c r="G109" s="93"/>
      <c r="H109" s="93">
        <v>481538.96</v>
      </c>
      <c r="I109" s="93">
        <v>499000.52</v>
      </c>
      <c r="J109" s="93"/>
      <c r="K109" s="122">
        <v>499000.52</v>
      </c>
      <c r="L109" s="68"/>
      <c r="M109" s="68"/>
      <c r="N109" s="68"/>
    </row>
    <row r="110" spans="1:15" s="56" customFormat="1" ht="103.5" customHeight="1" x14ac:dyDescent="0.2">
      <c r="A110" s="27" t="s">
        <v>123</v>
      </c>
      <c r="B110" s="26"/>
      <c r="C110" s="93">
        <v>28000</v>
      </c>
      <c r="D110" s="93"/>
      <c r="E110" s="93">
        <v>28000</v>
      </c>
      <c r="F110" s="93">
        <v>28000</v>
      </c>
      <c r="G110" s="93"/>
      <c r="H110" s="93">
        <v>28000</v>
      </c>
      <c r="I110" s="93">
        <v>28000</v>
      </c>
      <c r="J110" s="93"/>
      <c r="K110" s="122">
        <v>28000</v>
      </c>
      <c r="L110" s="68"/>
      <c r="M110" s="68"/>
      <c r="N110" s="68"/>
    </row>
    <row r="111" spans="1:15" s="56" customFormat="1" ht="57" customHeight="1" x14ac:dyDescent="0.2">
      <c r="A111" s="27" t="s">
        <v>125</v>
      </c>
      <c r="B111" s="26"/>
      <c r="C111" s="93">
        <v>35000</v>
      </c>
      <c r="D111" s="93"/>
      <c r="E111" s="93">
        <v>35000</v>
      </c>
      <c r="F111" s="93">
        <v>35000</v>
      </c>
      <c r="G111" s="93"/>
      <c r="H111" s="93">
        <v>35000</v>
      </c>
      <c r="I111" s="93">
        <v>35000</v>
      </c>
      <c r="J111" s="93"/>
      <c r="K111" s="122">
        <v>35000</v>
      </c>
      <c r="L111" s="68"/>
      <c r="M111" s="68"/>
      <c r="N111" s="68"/>
    </row>
    <row r="112" spans="1:15" s="56" customFormat="1" ht="104.25" customHeight="1" x14ac:dyDescent="0.2">
      <c r="A112" s="27" t="s">
        <v>146</v>
      </c>
      <c r="B112" s="26"/>
      <c r="C112" s="93">
        <v>3544237.58</v>
      </c>
      <c r="D112" s="93">
        <v>-844061.18</v>
      </c>
      <c r="E112" s="93">
        <f>C112+D112</f>
        <v>2700176.4</v>
      </c>
      <c r="F112" s="93">
        <v>3544237.58</v>
      </c>
      <c r="G112" s="93"/>
      <c r="H112" s="93">
        <v>3544237.58</v>
      </c>
      <c r="I112" s="93">
        <v>3544237.58</v>
      </c>
      <c r="J112" s="93"/>
      <c r="K112" s="122">
        <v>3544237.58</v>
      </c>
      <c r="L112" s="68"/>
      <c r="M112" s="68"/>
      <c r="N112" s="68"/>
    </row>
    <row r="113" spans="1:15" s="56" customFormat="1" ht="129.75" customHeight="1" x14ac:dyDescent="0.2">
      <c r="A113" s="27" t="s">
        <v>134</v>
      </c>
      <c r="B113" s="28"/>
      <c r="C113" s="93">
        <v>50598661.189999998</v>
      </c>
      <c r="D113" s="93">
        <f>11500000-3304327.19</f>
        <v>8195672.8100000005</v>
      </c>
      <c r="E113" s="93">
        <f>C113+D113</f>
        <v>58794334</v>
      </c>
      <c r="F113" s="93">
        <v>29489383</v>
      </c>
      <c r="G113" s="93">
        <v>0</v>
      </c>
      <c r="H113" s="93">
        <f>F113+G113</f>
        <v>29489383</v>
      </c>
      <c r="I113" s="93">
        <v>49439839</v>
      </c>
      <c r="J113" s="93"/>
      <c r="K113" s="122">
        <f>I113+J113</f>
        <v>49439839</v>
      </c>
      <c r="L113" s="68"/>
      <c r="M113" s="68"/>
      <c r="N113" s="68"/>
    </row>
    <row r="114" spans="1:15" s="56" customFormat="1" ht="66" customHeight="1" x14ac:dyDescent="0.2">
      <c r="A114" s="27" t="s">
        <v>126</v>
      </c>
      <c r="B114" s="58"/>
      <c r="C114" s="93">
        <v>336382.86</v>
      </c>
      <c r="D114" s="93"/>
      <c r="E114" s="93">
        <v>336382.86</v>
      </c>
      <c r="F114" s="93">
        <v>349838.17</v>
      </c>
      <c r="G114" s="93"/>
      <c r="H114" s="93">
        <v>349838.17</v>
      </c>
      <c r="I114" s="93">
        <v>349838.17</v>
      </c>
      <c r="J114" s="93"/>
      <c r="K114" s="122">
        <v>349838.17</v>
      </c>
      <c r="L114" s="68"/>
      <c r="M114" s="68"/>
      <c r="N114" s="68"/>
    </row>
    <row r="115" spans="1:15" s="56" customFormat="1" ht="155.25" customHeight="1" x14ac:dyDescent="0.2">
      <c r="A115" s="27" t="s">
        <v>147</v>
      </c>
      <c r="B115" s="137"/>
      <c r="C115" s="93">
        <v>659304</v>
      </c>
      <c r="D115" s="93"/>
      <c r="E115" s="93">
        <v>659304</v>
      </c>
      <c r="F115" s="93">
        <v>0</v>
      </c>
      <c r="G115" s="93"/>
      <c r="H115" s="93">
        <v>0</v>
      </c>
      <c r="I115" s="93">
        <v>0</v>
      </c>
      <c r="J115" s="93"/>
      <c r="K115" s="122">
        <v>0</v>
      </c>
      <c r="L115" s="68"/>
      <c r="M115" s="68"/>
      <c r="N115" s="68"/>
    </row>
    <row r="116" spans="1:15" s="56" customFormat="1" ht="104.25" customHeight="1" x14ac:dyDescent="0.2">
      <c r="A116" s="101" t="s">
        <v>139</v>
      </c>
      <c r="B116" s="59" t="s">
        <v>52</v>
      </c>
      <c r="C116" s="93">
        <v>6102176.6600000001</v>
      </c>
      <c r="D116" s="93">
        <v>697823.34</v>
      </c>
      <c r="E116" s="93">
        <f>C116+D116</f>
        <v>6800000</v>
      </c>
      <c r="F116" s="93">
        <v>6697141.4699999997</v>
      </c>
      <c r="G116" s="93"/>
      <c r="H116" s="93">
        <v>6697141.4699999997</v>
      </c>
      <c r="I116" s="93">
        <v>7010547.4699999997</v>
      </c>
      <c r="J116" s="93"/>
      <c r="K116" s="122">
        <v>7010547.4699999997</v>
      </c>
      <c r="L116" s="68"/>
      <c r="M116" s="68"/>
      <c r="N116" s="68"/>
    </row>
    <row r="117" spans="1:15" s="19" customFormat="1" ht="83.25" customHeight="1" x14ac:dyDescent="0.2">
      <c r="A117" s="27" t="s">
        <v>158</v>
      </c>
      <c r="B117" s="26" t="s">
        <v>51</v>
      </c>
      <c r="C117" s="93">
        <v>2064582.53</v>
      </c>
      <c r="D117" s="93"/>
      <c r="E117" s="93">
        <f>C117+D117</f>
        <v>2064582.53</v>
      </c>
      <c r="F117" s="93">
        <v>1666584.73</v>
      </c>
      <c r="G117" s="93"/>
      <c r="H117" s="93">
        <v>1666584.73</v>
      </c>
      <c r="I117" s="93">
        <v>1666584.73</v>
      </c>
      <c r="J117" s="93"/>
      <c r="K117" s="122">
        <v>1666584.73</v>
      </c>
      <c r="L117" s="68"/>
      <c r="M117" s="71"/>
      <c r="N117" s="71"/>
      <c r="O117" s="46"/>
    </row>
    <row r="118" spans="1:15" s="56" customFormat="1" ht="69" customHeight="1" x14ac:dyDescent="0.2">
      <c r="A118" s="27" t="s">
        <v>159</v>
      </c>
      <c r="B118" s="26" t="s">
        <v>50</v>
      </c>
      <c r="C118" s="93">
        <v>2977177.96</v>
      </c>
      <c r="D118" s="93">
        <v>0</v>
      </c>
      <c r="E118" s="93">
        <f>C118+D118</f>
        <v>2977177.96</v>
      </c>
      <c r="F118" s="93">
        <v>2930444.94</v>
      </c>
      <c r="G118" s="93"/>
      <c r="H118" s="93">
        <v>2930444.94</v>
      </c>
      <c r="I118" s="93">
        <v>3037372.4</v>
      </c>
      <c r="J118" s="93"/>
      <c r="K118" s="122">
        <v>3037372.4</v>
      </c>
      <c r="L118" s="68"/>
      <c r="M118" s="68"/>
      <c r="N118" s="68"/>
    </row>
    <row r="119" spans="1:15" s="56" customFormat="1" ht="80.25" customHeight="1" x14ac:dyDescent="0.2">
      <c r="A119" s="27" t="s">
        <v>55</v>
      </c>
      <c r="B119" s="29" t="s">
        <v>53</v>
      </c>
      <c r="C119" s="93">
        <v>134538.66</v>
      </c>
      <c r="D119" s="93"/>
      <c r="E119" s="93">
        <f>C119+D119</f>
        <v>134538.66</v>
      </c>
      <c r="F119" s="93">
        <v>2902.02</v>
      </c>
      <c r="G119" s="93"/>
      <c r="H119" s="93">
        <f>F119+G119</f>
        <v>2902.02</v>
      </c>
      <c r="I119" s="93">
        <v>2586.8000000000002</v>
      </c>
      <c r="J119" s="93"/>
      <c r="K119" s="122">
        <f>I119+J119</f>
        <v>2586.8000000000002</v>
      </c>
      <c r="L119" s="68"/>
      <c r="M119" s="68"/>
      <c r="N119" s="68"/>
    </row>
    <row r="120" spans="1:15" s="19" customFormat="1" ht="78" customHeight="1" x14ac:dyDescent="0.2">
      <c r="A120" s="27" t="s">
        <v>162</v>
      </c>
      <c r="B120" s="29" t="s">
        <v>163</v>
      </c>
      <c r="C120" s="93">
        <v>30041850</v>
      </c>
      <c r="D120" s="93">
        <v>300000</v>
      </c>
      <c r="E120" s="93">
        <f>C120+D120</f>
        <v>30341850</v>
      </c>
      <c r="F120" s="93">
        <v>30041850</v>
      </c>
      <c r="G120" s="93"/>
      <c r="H120" s="93">
        <v>30041850</v>
      </c>
      <c r="I120" s="93">
        <v>31184700</v>
      </c>
      <c r="J120" s="93"/>
      <c r="K120" s="122">
        <v>31184700</v>
      </c>
      <c r="L120" s="68"/>
      <c r="M120" s="68"/>
      <c r="N120" s="68"/>
    </row>
    <row r="121" spans="1:15" s="56" customFormat="1" ht="33" customHeight="1" x14ac:dyDescent="0.2">
      <c r="A121" s="32" t="s">
        <v>54</v>
      </c>
      <c r="B121" s="30" t="s">
        <v>80</v>
      </c>
      <c r="C121" s="93">
        <v>7731486.0899999999</v>
      </c>
      <c r="D121" s="93"/>
      <c r="E121" s="93">
        <v>7731486.0899999999</v>
      </c>
      <c r="F121" s="93">
        <v>7966545.5300000003</v>
      </c>
      <c r="G121" s="93"/>
      <c r="H121" s="93">
        <v>7966545.5300000003</v>
      </c>
      <c r="I121" s="93">
        <v>8211007.3499999996</v>
      </c>
      <c r="J121" s="93"/>
      <c r="K121" s="122">
        <v>8211007.3499999996</v>
      </c>
      <c r="L121" s="68"/>
      <c r="M121" s="68"/>
      <c r="N121" s="68"/>
    </row>
    <row r="122" spans="1:15" s="19" customFormat="1" ht="30" customHeight="1" x14ac:dyDescent="0.2">
      <c r="A122" s="32" t="s">
        <v>74</v>
      </c>
      <c r="B122" s="29" t="s">
        <v>73</v>
      </c>
      <c r="C122" s="94">
        <f>C123+C124</f>
        <v>550033917.47000003</v>
      </c>
      <c r="D122" s="94">
        <f t="shared" ref="D122:E122" si="23">D123+D124</f>
        <v>16701700</v>
      </c>
      <c r="E122" s="94">
        <f t="shared" si="23"/>
        <v>566735617.47000003</v>
      </c>
      <c r="F122" s="94">
        <f t="shared" ref="F122:K122" si="24">F123+F124</f>
        <v>549776100</v>
      </c>
      <c r="G122" s="94"/>
      <c r="H122" s="94">
        <f t="shared" ref="H122" si="25">H123+H124</f>
        <v>549776100</v>
      </c>
      <c r="I122" s="94">
        <f t="shared" ref="I122" si="26">I123+I124</f>
        <v>572119060.72000003</v>
      </c>
      <c r="J122" s="94"/>
      <c r="K122" s="124">
        <f t="shared" si="24"/>
        <v>572119060.72000003</v>
      </c>
      <c r="L122" s="70"/>
      <c r="M122" s="70"/>
      <c r="N122" s="70"/>
    </row>
    <row r="123" spans="1:15" s="56" customFormat="1" ht="42" customHeight="1" x14ac:dyDescent="0.2">
      <c r="A123" s="27" t="s">
        <v>124</v>
      </c>
      <c r="B123" s="29"/>
      <c r="C123" s="93">
        <v>544213500</v>
      </c>
      <c r="D123" s="93">
        <v>16701700</v>
      </c>
      <c r="E123" s="93">
        <f>C123+D123</f>
        <v>560915200</v>
      </c>
      <c r="F123" s="93">
        <v>549776100</v>
      </c>
      <c r="G123" s="93"/>
      <c r="H123" s="93">
        <v>549776100</v>
      </c>
      <c r="I123" s="93">
        <v>571291500</v>
      </c>
      <c r="J123" s="93"/>
      <c r="K123" s="122">
        <v>571291500</v>
      </c>
      <c r="L123" s="68"/>
      <c r="M123" s="68"/>
      <c r="N123" s="68"/>
    </row>
    <row r="124" spans="1:15" s="35" customFormat="1" ht="91.5" customHeight="1" x14ac:dyDescent="0.2">
      <c r="A124" s="49" t="s">
        <v>127</v>
      </c>
      <c r="B124" s="29"/>
      <c r="C124" s="96">
        <v>5820417.4699999997</v>
      </c>
      <c r="D124" s="97">
        <v>0</v>
      </c>
      <c r="E124" s="93">
        <f>C124+D124</f>
        <v>5820417.4699999997</v>
      </c>
      <c r="F124" s="97">
        <v>0</v>
      </c>
      <c r="G124" s="97"/>
      <c r="H124" s="97">
        <v>0</v>
      </c>
      <c r="I124" s="93">
        <v>827560.72</v>
      </c>
      <c r="J124" s="97"/>
      <c r="K124" s="122">
        <v>827560.72</v>
      </c>
      <c r="L124" s="68"/>
      <c r="M124" s="68"/>
      <c r="N124" s="68"/>
    </row>
    <row r="125" spans="1:15" s="19" customFormat="1" ht="28.5" customHeight="1" x14ac:dyDescent="0.2">
      <c r="A125" s="32" t="s">
        <v>26</v>
      </c>
      <c r="B125" s="28" t="s">
        <v>137</v>
      </c>
      <c r="C125" s="94">
        <f>C126+C127</f>
        <v>131540190.73</v>
      </c>
      <c r="D125" s="94">
        <f t="shared" ref="D125:E125" si="27">D126+D127</f>
        <v>230120</v>
      </c>
      <c r="E125" s="94">
        <f t="shared" si="27"/>
        <v>131770310.73</v>
      </c>
      <c r="F125" s="94">
        <f>F126+F127</f>
        <v>108673659.7</v>
      </c>
      <c r="G125" s="94">
        <f t="shared" ref="G125:H125" si="28">G126+G127</f>
        <v>0</v>
      </c>
      <c r="H125" s="94">
        <f t="shared" si="28"/>
        <v>108673659.7</v>
      </c>
      <c r="I125" s="94">
        <f>I126+I127</f>
        <v>39957894.719999999</v>
      </c>
      <c r="J125" s="94"/>
      <c r="K125" s="124">
        <f>K126+K127</f>
        <v>39957894.719999999</v>
      </c>
      <c r="L125" s="70"/>
      <c r="M125" s="70"/>
      <c r="N125" s="70"/>
    </row>
    <row r="126" spans="1:15" s="19" customFormat="1" ht="92.25" customHeight="1" x14ac:dyDescent="0.2">
      <c r="A126" s="27" t="s">
        <v>67</v>
      </c>
      <c r="B126" s="28" t="s">
        <v>69</v>
      </c>
      <c r="C126" s="93">
        <v>53818897.75</v>
      </c>
      <c r="D126" s="93">
        <v>74300</v>
      </c>
      <c r="E126" s="93">
        <f>C126+D126</f>
        <v>53893197.75</v>
      </c>
      <c r="F126" s="93">
        <v>38400200</v>
      </c>
      <c r="G126" s="93"/>
      <c r="H126" s="93">
        <v>38400200</v>
      </c>
      <c r="I126" s="93">
        <v>38400200</v>
      </c>
      <c r="J126" s="93"/>
      <c r="K126" s="122">
        <v>38400200</v>
      </c>
      <c r="L126" s="68"/>
      <c r="M126" s="68"/>
      <c r="N126" s="68"/>
    </row>
    <row r="127" spans="1:15" s="19" customFormat="1" ht="40.5" customHeight="1" x14ac:dyDescent="0.2">
      <c r="A127" s="47" t="s">
        <v>68</v>
      </c>
      <c r="B127" s="28" t="s">
        <v>70</v>
      </c>
      <c r="C127" s="94">
        <f>C128+C129+C130+C131+C132+C133+C134+C135+C136+C137+C138+C139+C140</f>
        <v>77721292.980000004</v>
      </c>
      <c r="D127" s="94">
        <f t="shared" ref="D127:E127" si="29">D128+D129+D130+D131+D132+D133+D134+D135+D136+D137+D138+D139+D140</f>
        <v>155820</v>
      </c>
      <c r="E127" s="94">
        <f t="shared" si="29"/>
        <v>77877112.980000004</v>
      </c>
      <c r="F127" s="94">
        <f>F129+F130+F131+F132+F133+F134+F135+F136+F137+F138+F139</f>
        <v>70273459.700000003</v>
      </c>
      <c r="G127" s="94">
        <f t="shared" ref="G127:H127" si="30">G129+G130+G131+G132+G133+G134+G135+G136+G137+G138+G139</f>
        <v>0</v>
      </c>
      <c r="H127" s="94">
        <f t="shared" si="30"/>
        <v>70273459.700000003</v>
      </c>
      <c r="I127" s="94">
        <f>I128+I129+I130+I131</f>
        <v>1557694.72</v>
      </c>
      <c r="J127" s="94"/>
      <c r="K127" s="124">
        <f>K128+K129+K130+K131</f>
        <v>1557694.72</v>
      </c>
      <c r="L127" s="70"/>
      <c r="M127" s="70"/>
      <c r="N127" s="70"/>
      <c r="O127" s="46"/>
    </row>
    <row r="128" spans="1:15" s="19" customFormat="1" ht="76.5" hidden="1" x14ac:dyDescent="0.2">
      <c r="A128" s="27" t="s">
        <v>66</v>
      </c>
      <c r="B128" s="28"/>
      <c r="C128" s="93">
        <v>0</v>
      </c>
      <c r="D128" s="93"/>
      <c r="E128" s="93">
        <v>0</v>
      </c>
      <c r="F128" s="93">
        <v>0</v>
      </c>
      <c r="G128" s="93"/>
      <c r="H128" s="93">
        <v>0</v>
      </c>
      <c r="I128" s="93">
        <v>0</v>
      </c>
      <c r="J128" s="93"/>
      <c r="K128" s="122">
        <v>0</v>
      </c>
      <c r="L128" s="68"/>
      <c r="M128" s="68"/>
      <c r="N128" s="68"/>
    </row>
    <row r="129" spans="1:14" s="56" customFormat="1" ht="76.5" customHeight="1" x14ac:dyDescent="0.2">
      <c r="A129" s="27" t="s">
        <v>138</v>
      </c>
      <c r="B129" s="26"/>
      <c r="C129" s="93">
        <v>605700</v>
      </c>
      <c r="D129" s="93"/>
      <c r="E129" s="93">
        <v>605700</v>
      </c>
      <c r="F129" s="93">
        <v>605700</v>
      </c>
      <c r="G129" s="93"/>
      <c r="H129" s="93">
        <v>605700</v>
      </c>
      <c r="I129" s="93">
        <v>605700</v>
      </c>
      <c r="J129" s="93"/>
      <c r="K129" s="122">
        <v>605700</v>
      </c>
      <c r="L129" s="68"/>
      <c r="M129" s="68"/>
      <c r="N129" s="68"/>
    </row>
    <row r="130" spans="1:14" s="56" customFormat="1" ht="63" customHeight="1" x14ac:dyDescent="0.2">
      <c r="A130" s="27" t="s">
        <v>135</v>
      </c>
      <c r="B130" s="26"/>
      <c r="C130" s="93">
        <v>1496207.3600000001</v>
      </c>
      <c r="D130" s="93"/>
      <c r="E130" s="93">
        <v>1496207.3600000001</v>
      </c>
      <c r="F130" s="93">
        <v>7419.74</v>
      </c>
      <c r="G130" s="93"/>
      <c r="H130" s="93">
        <v>7419.74</v>
      </c>
      <c r="I130" s="93">
        <v>951994.72</v>
      </c>
      <c r="J130" s="93"/>
      <c r="K130" s="122">
        <v>951994.72</v>
      </c>
      <c r="L130" s="68"/>
      <c r="M130" s="68"/>
      <c r="N130" s="68"/>
    </row>
    <row r="131" spans="1:14" s="35" customFormat="1" ht="156.75" customHeight="1" x14ac:dyDescent="0.2">
      <c r="A131" s="27" t="s">
        <v>136</v>
      </c>
      <c r="B131" s="26"/>
      <c r="C131" s="93">
        <v>25153.82</v>
      </c>
      <c r="D131" s="93"/>
      <c r="E131" s="93">
        <v>25153.82</v>
      </c>
      <c r="F131" s="93">
        <v>0</v>
      </c>
      <c r="G131" s="93"/>
      <c r="H131" s="93">
        <v>0</v>
      </c>
      <c r="I131" s="93">
        <v>0</v>
      </c>
      <c r="J131" s="93"/>
      <c r="K131" s="122">
        <v>0</v>
      </c>
      <c r="L131" s="68"/>
      <c r="M131" s="68"/>
      <c r="N131" s="68"/>
    </row>
    <row r="132" spans="1:14" s="35" customFormat="1" ht="66.75" customHeight="1" x14ac:dyDescent="0.2">
      <c r="A132" s="106" t="s">
        <v>170</v>
      </c>
      <c r="B132" s="26"/>
      <c r="C132" s="93">
        <v>2901630</v>
      </c>
      <c r="D132" s="93"/>
      <c r="E132" s="93">
        <f>C132+D132</f>
        <v>2901630</v>
      </c>
      <c r="F132" s="93"/>
      <c r="G132" s="93"/>
      <c r="H132" s="93"/>
      <c r="I132" s="93"/>
      <c r="J132" s="93"/>
      <c r="K132" s="122"/>
      <c r="L132" s="68"/>
      <c r="M132" s="68"/>
      <c r="N132" s="68"/>
    </row>
    <row r="133" spans="1:14" s="35" customFormat="1" ht="51.75" customHeight="1" x14ac:dyDescent="0.2">
      <c r="A133" s="125" t="s">
        <v>174</v>
      </c>
      <c r="B133" s="26"/>
      <c r="C133" s="93">
        <v>63681500.009999998</v>
      </c>
      <c r="D133" s="93">
        <v>0</v>
      </c>
      <c r="E133" s="93">
        <f>C133+D133</f>
        <v>63681500.009999998</v>
      </c>
      <c r="F133" s="93">
        <v>27711166.670000002</v>
      </c>
      <c r="G133" s="78">
        <v>0</v>
      </c>
      <c r="H133" s="93">
        <f>F133+G133</f>
        <v>27711166.670000002</v>
      </c>
      <c r="I133" s="93"/>
      <c r="J133" s="93"/>
      <c r="K133" s="122"/>
      <c r="L133" s="68"/>
      <c r="M133" s="68"/>
      <c r="N133" s="68"/>
    </row>
    <row r="134" spans="1:14" s="35" customFormat="1" ht="40.5" customHeight="1" x14ac:dyDescent="0.2">
      <c r="A134" s="42" t="s">
        <v>175</v>
      </c>
      <c r="B134" s="26"/>
      <c r="C134" s="93">
        <v>7000000</v>
      </c>
      <c r="D134" s="93"/>
      <c r="E134" s="93">
        <f>C134+D134</f>
        <v>7000000</v>
      </c>
      <c r="F134" s="93"/>
      <c r="G134" s="93"/>
      <c r="H134" s="93"/>
      <c r="I134" s="93"/>
      <c r="J134" s="93"/>
      <c r="K134" s="122"/>
      <c r="L134" s="68"/>
      <c r="M134" s="68"/>
      <c r="N134" s="68"/>
    </row>
    <row r="135" spans="1:14" s="35" customFormat="1" ht="69" customHeight="1" x14ac:dyDescent="0.2">
      <c r="A135" s="42" t="s">
        <v>182</v>
      </c>
      <c r="B135" s="26"/>
      <c r="C135" s="93"/>
      <c r="D135" s="93"/>
      <c r="E135" s="93"/>
      <c r="F135" s="93">
        <v>1961526</v>
      </c>
      <c r="G135" s="93"/>
      <c r="H135" s="93">
        <f>F135+G135</f>
        <v>1961526</v>
      </c>
      <c r="I135" s="93"/>
      <c r="J135" s="93"/>
      <c r="K135" s="122"/>
      <c r="L135" s="68"/>
      <c r="M135" s="68"/>
      <c r="N135" s="68"/>
    </row>
    <row r="136" spans="1:14" s="35" customFormat="1" ht="56.25" customHeight="1" x14ac:dyDescent="0.2">
      <c r="A136" s="42" t="s">
        <v>173</v>
      </c>
      <c r="B136" s="26"/>
      <c r="C136" s="93"/>
      <c r="D136" s="93"/>
      <c r="E136" s="93"/>
      <c r="F136" s="93">
        <v>3112826.65</v>
      </c>
      <c r="G136" s="93">
        <v>0</v>
      </c>
      <c r="H136" s="93">
        <f>F136+G136</f>
        <v>3112826.65</v>
      </c>
      <c r="I136" s="93">
        <v>0</v>
      </c>
      <c r="J136" s="93">
        <v>0</v>
      </c>
      <c r="K136" s="122">
        <f>I136+J136</f>
        <v>0</v>
      </c>
      <c r="L136" s="68"/>
      <c r="M136" s="68"/>
      <c r="N136" s="68"/>
    </row>
    <row r="137" spans="1:14" s="35" customFormat="1" ht="107.25" customHeight="1" x14ac:dyDescent="0.2">
      <c r="A137" s="42" t="s">
        <v>188</v>
      </c>
      <c r="B137" s="26"/>
      <c r="C137" s="93">
        <v>663100.23</v>
      </c>
      <c r="D137" s="93">
        <v>0</v>
      </c>
      <c r="E137" s="93">
        <f>C137+D137</f>
        <v>663100.23</v>
      </c>
      <c r="F137" s="93"/>
      <c r="G137" s="93"/>
      <c r="H137" s="93"/>
      <c r="I137" s="93"/>
      <c r="J137" s="93"/>
      <c r="K137" s="122"/>
      <c r="L137" s="68"/>
      <c r="M137" s="68"/>
      <c r="N137" s="68"/>
    </row>
    <row r="138" spans="1:14" s="35" customFormat="1" ht="31.5" customHeight="1" x14ac:dyDescent="0.2">
      <c r="A138" s="40" t="s">
        <v>189</v>
      </c>
      <c r="B138" s="26"/>
      <c r="C138" s="93">
        <v>766105</v>
      </c>
      <c r="D138" s="93">
        <v>0</v>
      </c>
      <c r="E138" s="93">
        <f>C138+D138</f>
        <v>766105</v>
      </c>
      <c r="F138" s="93"/>
      <c r="G138" s="93"/>
      <c r="H138" s="93"/>
      <c r="I138" s="93"/>
      <c r="J138" s="93"/>
      <c r="K138" s="122"/>
      <c r="L138" s="68"/>
      <c r="M138" s="68"/>
      <c r="N138" s="68"/>
    </row>
    <row r="139" spans="1:14" s="35" customFormat="1" ht="81" customHeight="1" x14ac:dyDescent="0.2">
      <c r="A139" s="36" t="s">
        <v>191</v>
      </c>
      <c r="B139" s="26"/>
      <c r="C139" s="93">
        <v>581896.56000000006</v>
      </c>
      <c r="D139" s="93">
        <v>0</v>
      </c>
      <c r="E139" s="93">
        <f>C139+D139</f>
        <v>581896.56000000006</v>
      </c>
      <c r="F139" s="93">
        <v>36874820.640000001</v>
      </c>
      <c r="G139" s="93">
        <v>0</v>
      </c>
      <c r="H139" s="93">
        <f>F139+G139</f>
        <v>36874820.640000001</v>
      </c>
      <c r="I139" s="93"/>
      <c r="J139" s="93"/>
      <c r="K139" s="122"/>
      <c r="L139" s="68"/>
      <c r="M139" s="68"/>
      <c r="N139" s="68"/>
    </row>
    <row r="140" spans="1:14" s="35" customFormat="1" ht="198" customHeight="1" x14ac:dyDescent="0.2">
      <c r="A140" s="43" t="s">
        <v>192</v>
      </c>
      <c r="B140" s="26"/>
      <c r="C140" s="93">
        <v>0</v>
      </c>
      <c r="D140" s="93">
        <v>155820</v>
      </c>
      <c r="E140" s="93">
        <f>C140+D140</f>
        <v>155820</v>
      </c>
      <c r="F140" s="93"/>
      <c r="G140" s="93"/>
      <c r="H140" s="93"/>
      <c r="I140" s="93"/>
      <c r="J140" s="93"/>
      <c r="K140" s="122"/>
      <c r="L140" s="68"/>
      <c r="M140" s="68"/>
      <c r="N140" s="68"/>
    </row>
    <row r="141" spans="1:14" s="35" customFormat="1" ht="33.75" customHeight="1" x14ac:dyDescent="0.2">
      <c r="A141" s="141" t="s">
        <v>113</v>
      </c>
      <c r="B141" s="18" t="s">
        <v>114</v>
      </c>
      <c r="C141" s="94">
        <f>C142</f>
        <v>432860.26</v>
      </c>
      <c r="D141" s="94">
        <f t="shared" ref="D141:E141" si="31">D142</f>
        <v>0</v>
      </c>
      <c r="E141" s="94">
        <f t="shared" si="31"/>
        <v>432860.26</v>
      </c>
      <c r="F141" s="94">
        <f>F142</f>
        <v>0</v>
      </c>
      <c r="G141" s="94"/>
      <c r="H141" s="94">
        <f>H142</f>
        <v>0</v>
      </c>
      <c r="I141" s="94">
        <f>I142</f>
        <v>0</v>
      </c>
      <c r="J141" s="94"/>
      <c r="K141" s="124">
        <f>K142</f>
        <v>0</v>
      </c>
      <c r="L141" s="70"/>
      <c r="M141" s="70"/>
      <c r="N141" s="70"/>
    </row>
    <row r="142" spans="1:14" s="35" customFormat="1" ht="32.25" customHeight="1" x14ac:dyDescent="0.2">
      <c r="A142" s="34" t="s">
        <v>115</v>
      </c>
      <c r="B142" s="18" t="s">
        <v>116</v>
      </c>
      <c r="C142" s="93">
        <v>432860.26</v>
      </c>
      <c r="D142" s="93">
        <v>0</v>
      </c>
      <c r="E142" s="93">
        <f>C142+D142</f>
        <v>432860.26</v>
      </c>
      <c r="F142" s="93">
        <v>0</v>
      </c>
      <c r="G142" s="93"/>
      <c r="H142" s="93">
        <v>0</v>
      </c>
      <c r="I142" s="93">
        <v>0</v>
      </c>
      <c r="J142" s="93"/>
      <c r="K142" s="122">
        <v>0</v>
      </c>
      <c r="L142" s="68"/>
      <c r="M142" s="68"/>
      <c r="N142" s="68"/>
    </row>
    <row r="143" spans="1:14" s="19" customFormat="1" ht="89.25" x14ac:dyDescent="0.2">
      <c r="A143" s="50" t="s">
        <v>84</v>
      </c>
      <c r="B143" s="28" t="s">
        <v>76</v>
      </c>
      <c r="C143" s="93">
        <f>C144</f>
        <v>330390.78999999998</v>
      </c>
      <c r="D143" s="93">
        <f t="shared" ref="D143:E143" si="32">D144</f>
        <v>2418.4299999999998</v>
      </c>
      <c r="E143" s="93">
        <f t="shared" si="32"/>
        <v>332809.21999999997</v>
      </c>
      <c r="F143" s="93">
        <f>F144</f>
        <v>0</v>
      </c>
      <c r="G143" s="93"/>
      <c r="H143" s="93">
        <f>H144</f>
        <v>0</v>
      </c>
      <c r="I143" s="93">
        <f>I144</f>
        <v>0</v>
      </c>
      <c r="J143" s="93"/>
      <c r="K143" s="122">
        <f>K144</f>
        <v>0</v>
      </c>
      <c r="L143" s="68"/>
      <c r="M143" s="68"/>
      <c r="N143" s="68"/>
    </row>
    <row r="144" spans="1:14" s="19" customFormat="1" ht="105" customHeight="1" x14ac:dyDescent="0.2">
      <c r="A144" s="51" t="s">
        <v>85</v>
      </c>
      <c r="B144" s="28" t="s">
        <v>82</v>
      </c>
      <c r="C144" s="93">
        <v>330390.78999999998</v>
      </c>
      <c r="D144" s="93">
        <v>2418.4299999999998</v>
      </c>
      <c r="E144" s="93">
        <f>C144+D144</f>
        <v>332809.21999999997</v>
      </c>
      <c r="F144" s="93">
        <v>0</v>
      </c>
      <c r="G144" s="93"/>
      <c r="H144" s="93">
        <v>0</v>
      </c>
      <c r="I144" s="93">
        <v>0</v>
      </c>
      <c r="J144" s="93"/>
      <c r="K144" s="122">
        <v>0</v>
      </c>
      <c r="L144" s="68"/>
      <c r="M144" s="68"/>
      <c r="N144" s="68"/>
    </row>
    <row r="145" spans="1:14" s="19" customFormat="1" x14ac:dyDescent="0.2">
      <c r="A145" s="25"/>
      <c r="B145" s="28"/>
      <c r="C145" s="98"/>
      <c r="D145" s="98"/>
      <c r="E145" s="98"/>
      <c r="F145" s="98"/>
      <c r="G145" s="98"/>
      <c r="H145" s="98"/>
      <c r="I145" s="98"/>
      <c r="J145" s="98"/>
      <c r="K145" s="127"/>
      <c r="L145" s="72"/>
      <c r="M145" s="72"/>
      <c r="N145" s="72"/>
    </row>
    <row r="146" spans="1:14" s="19" customFormat="1" ht="66.75" customHeight="1" x14ac:dyDescent="0.2">
      <c r="A146" s="33" t="s">
        <v>77</v>
      </c>
      <c r="B146" s="28" t="s">
        <v>78</v>
      </c>
      <c r="C146" s="93">
        <f t="shared" ref="C146:K146" si="33">C147</f>
        <v>-5782374.6799999997</v>
      </c>
      <c r="D146" s="93">
        <f t="shared" si="33"/>
        <v>-138826.97</v>
      </c>
      <c r="E146" s="93">
        <f t="shared" si="33"/>
        <v>-5921201.6499999994</v>
      </c>
      <c r="F146" s="93">
        <f t="shared" si="33"/>
        <v>0</v>
      </c>
      <c r="G146" s="93">
        <f t="shared" si="33"/>
        <v>0</v>
      </c>
      <c r="H146" s="93">
        <f t="shared" si="33"/>
        <v>0</v>
      </c>
      <c r="I146" s="93">
        <f t="shared" si="33"/>
        <v>0</v>
      </c>
      <c r="J146" s="93">
        <f t="shared" si="33"/>
        <v>0</v>
      </c>
      <c r="K146" s="122">
        <f t="shared" si="33"/>
        <v>0</v>
      </c>
      <c r="L146" s="68"/>
      <c r="M146" s="68"/>
      <c r="N146" s="68"/>
    </row>
    <row r="147" spans="1:14" s="35" customFormat="1" ht="60.75" customHeight="1" x14ac:dyDescent="0.2">
      <c r="A147" s="140" t="s">
        <v>79</v>
      </c>
      <c r="B147" s="138" t="s">
        <v>83</v>
      </c>
      <c r="C147" s="99">
        <v>-5782374.6799999997</v>
      </c>
      <c r="D147" s="99">
        <v>-138826.97</v>
      </c>
      <c r="E147" s="99">
        <f>C147+D147</f>
        <v>-5921201.6499999994</v>
      </c>
      <c r="F147" s="99">
        <v>0</v>
      </c>
      <c r="G147" s="99">
        <v>0</v>
      </c>
      <c r="H147" s="99">
        <v>0</v>
      </c>
      <c r="I147" s="99">
        <v>0</v>
      </c>
      <c r="J147" s="99"/>
      <c r="K147" s="128">
        <v>0</v>
      </c>
      <c r="L147" s="68"/>
      <c r="M147" s="68"/>
      <c r="N147" s="68"/>
    </row>
    <row r="148" spans="1:14" s="19" customFormat="1" ht="21.75" customHeight="1" x14ac:dyDescent="0.2">
      <c r="A148" s="129" t="s">
        <v>32</v>
      </c>
      <c r="B148" s="130"/>
      <c r="C148" s="131">
        <f t="shared" ref="C148:K148" si="34">C16+C57</f>
        <v>1562198843.1199999</v>
      </c>
      <c r="D148" s="131">
        <f t="shared" si="34"/>
        <v>34483755.839999996</v>
      </c>
      <c r="E148" s="131">
        <f t="shared" si="34"/>
        <v>1596682598.96</v>
      </c>
      <c r="F148" s="131">
        <f t="shared" si="34"/>
        <v>1465302012.3800001</v>
      </c>
      <c r="G148" s="131">
        <f t="shared" si="34"/>
        <v>0</v>
      </c>
      <c r="H148" s="131">
        <f t="shared" si="34"/>
        <v>1465302012.3800001</v>
      </c>
      <c r="I148" s="131">
        <f t="shared" si="34"/>
        <v>1454702355.1500001</v>
      </c>
      <c r="J148" s="131">
        <f t="shared" si="34"/>
        <v>0</v>
      </c>
      <c r="K148" s="132">
        <f t="shared" si="34"/>
        <v>1454702355.1500001</v>
      </c>
      <c r="L148" s="73"/>
      <c r="M148" s="73"/>
      <c r="N148" s="73"/>
    </row>
    <row r="149" spans="1:14" x14ac:dyDescent="0.2">
      <c r="B149" s="74"/>
      <c r="C149" s="74"/>
      <c r="D149" s="74"/>
      <c r="E149" s="74"/>
      <c r="F149" s="74"/>
      <c r="G149" s="74"/>
      <c r="H149" s="74"/>
      <c r="I149" s="74"/>
      <c r="J149" s="74"/>
    </row>
    <row r="150" spans="1:14" x14ac:dyDescent="0.2">
      <c r="K150" s="61"/>
      <c r="L150" s="61"/>
      <c r="M150" s="61"/>
      <c r="N150" s="61"/>
    </row>
  </sheetData>
  <mergeCells count="4">
    <mergeCell ref="C12:K12"/>
    <mergeCell ref="A12:A13"/>
    <mergeCell ref="B12:B13"/>
    <mergeCell ref="A10:K10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80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2022</vt:lpstr>
      <vt:lpstr>'доходы 2022'!Заголовки_для_печати</vt:lpstr>
      <vt:lpstr>'доходы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Ольга Балашова</cp:lastModifiedBy>
  <cp:lastPrinted>2022-12-08T08:01:40Z</cp:lastPrinted>
  <dcterms:created xsi:type="dcterms:W3CDTF">2004-09-13T07:20:24Z</dcterms:created>
  <dcterms:modified xsi:type="dcterms:W3CDTF">2022-12-08T08:31:41Z</dcterms:modified>
</cp:coreProperties>
</file>