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расчет 2013" sheetId="1" r:id="rId1"/>
  </sheets>
  <definedNames>
    <definedName name="_xlnm.Print_Titles" localSheetId="0">'расчет 2013'!$9:$9</definedName>
    <definedName name="_xlnm.Print_Area" localSheetId="0">'расчет 2013'!$A$1:$Q$45</definedName>
  </definedNames>
  <calcPr fullCalcOnLoad="1"/>
</workbook>
</file>

<file path=xl/sharedStrings.xml><?xml version="1.0" encoding="utf-8"?>
<sst xmlns="http://schemas.openxmlformats.org/spreadsheetml/2006/main" count="57" uniqueCount="56">
  <si>
    <t xml:space="preserve">         НАИМЕНОВАНИЕ  ПОКАЗАТЕЛЕЙ            </t>
  </si>
  <si>
    <t xml:space="preserve"> ИТОГО </t>
  </si>
  <si>
    <t>Субсидии</t>
  </si>
  <si>
    <t>Дотации</t>
  </si>
  <si>
    <t>Субвенции</t>
  </si>
  <si>
    <t>ВСЕГО</t>
  </si>
  <si>
    <t>тыс.руб.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</si>
  <si>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</si>
  <si>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</si>
  <si>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</si>
  <si>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</si>
  <si>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</si>
  <si>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</si>
  <si>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</si>
  <si>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</si>
  <si>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</si>
  <si>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</si>
  <si>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</si>
  <si>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</si>
  <si>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</si>
  <si>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ТРУФАНОГОРСКОЕ</t>
  </si>
  <si>
    <t>МО ПИНЕЖСКОЕ</t>
  </si>
  <si>
    <t>Осуществление государственных полномочий в сфере административных правонарушений</t>
  </si>
  <si>
    <t>Долгосрочная целевая программа Архангельской области "Градостроительное развитие Архангельской области на 2009-2012 годы"</t>
  </si>
  <si>
    <t>Долгосрочная целевая программа Пинежского района "Градостроительное развитие Пинежского района Архангельской области на 2009-2012 годы"</t>
  </si>
  <si>
    <t>Долгосрочная целевая программа Архангельской области "Доступная среда на 2011-2015 годы"</t>
  </si>
  <si>
    <t>Долгосрочная целевая программа  "Развитие водохозяйственного комплекса Пинежского района на 2012-2020 годы"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</si>
  <si>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осуществляемой за счет бюджетных ассигнований муниципальных дорожных фондов</t>
  </si>
  <si>
    <t>Муниципальная программа "Обеспечение качественным, доступным жильем и объектами жилищно-коммунального хозяйства населения Пинежского муниципального района на 2014-2020 годы"</t>
  </si>
  <si>
    <t>Капитальный ремонт гидротехнических сооружений за счет средств районного бюджета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</si>
  <si>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</si>
  <si>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</si>
  <si>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</si>
  <si>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Осуществление первичного воинского учета на территориях, где отсутствуют военные комиссариаты</t>
  </si>
  <si>
    <t>Мероприятия в сфере обеспечения пожарной безопасности, осуществляемые органами местного самоуправления</t>
  </si>
  <si>
    <t>Софинансирование вопросов местного значения</t>
  </si>
  <si>
    <t xml:space="preserve">Выравнивание бюджетной обеспеченности поселений </t>
  </si>
  <si>
    <t>Собрания депутатов</t>
  </si>
  <si>
    <t>Мероприятия в сфере культуры, искусства и туризма</t>
  </si>
  <si>
    <t>Формирование доступной среды для инвалидов</t>
  </si>
  <si>
    <t>Приложение № 10   к решению</t>
  </si>
  <si>
    <t xml:space="preserve">РАСПРЕДЕЛЕНИЕ МЕЖБЮДЖЕТНЫХ ТРАНСФЕРТОВ БЮДЖЕТАМ МУНИЦИПАЛЬНЫХ ОБРАЗОВАНИЙ   ПОСЕЛЕНИЙ НА 2015 ГОД </t>
  </si>
  <si>
    <t>от 24 декабря  2014 года № 338</t>
  </si>
  <si>
    <t>Иные межбюджетные трансферты</t>
  </si>
  <si>
    <t>Резервный фонд Правительства Архангельской области</t>
  </si>
  <si>
    <t>Софинансирование капитальных вложений в объекты муниципальной собственности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</si>
  <si>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</si>
  <si>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</si>
  <si>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Мероприятия в области жилищного хозяйства</t>
  </si>
  <si>
    <t>Мероприятия в сфере транспорта</t>
  </si>
  <si>
    <t>Разработка генеральных планов и правил землепользования</t>
  </si>
  <si>
    <t>Приложение № 1  к решению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</si>
  <si>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фондов, за счет средств областного бюджета</t>
  </si>
  <si>
    <t>от 29 октября 2015 года № 426</t>
  </si>
  <si>
    <t>Капитальный ремонт гидротехнических сооружений за счет средств областного бюджета</t>
  </si>
  <si>
    <t>Капитальный ремонт гидротехнических сооружений за счет средств федерального бюджета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</si>
</sst>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#,##0.000"/>
    <numFmt numFmtId="168" formatCode="_-* #,##0.00_р_._-;\-* #,##0.00_р_._-;_-* &quot;-&quot;?_р_._-;_-@_-"/>
    <numFmt numFmtId="169" formatCode="_-* #,##0.0_р_._-;\-* #,##0.0_р_._-;_-* &quot;-&quot;??_р_._-;_-@_-"/>
    <numFmt numFmtId="170" formatCode="_-* #,##0.000_р_._-;\-* #,##0.000_р_._-;_-* &quot;-&quot;??_р_._-;_-@_-"/>
    <numFmt numFmtId="171" formatCode="#,##0.000_ ;\-#,##0.000\ "/>
    <numFmt numFmtId="172" formatCode="_-* #,##0_р_._-;\-* #,##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??_р_._-;_-@_-"/>
    <numFmt numFmtId="176" formatCode="000"/>
    <numFmt numFmtId="177" formatCode="0000"/>
    <numFmt numFmtId="178" formatCode="0000000"/>
    <numFmt numFmtId="179" formatCode="_-* #,##0.0000_р_._-;\-* #,##0.0000_р_._-;_-* &quot;-&quot;??_р_._-;_-@_-"/>
    <numFmt numFmtId="180" formatCode="#,##0.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_-* #,##0.0_р_._-;\-* #,##0.0_р_._-;_-* &quot;-&quot;???_р_._-;_-@_-"/>
    <numFmt numFmtId="187" formatCode="0.0"/>
    <numFmt numFmtId="188" formatCode="_-* #,##0.00000_р_._-;\-* #,##0.00000_р_._-;_-* &quot;-&quot;??_р_._-;_-@_-"/>
    <numFmt numFmtId="189" formatCode="_-* #,##0.0_р_._-;\-* #,##0.0_р_._-;_-* &quot;-&quot;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6"/>
      <color indexed="8"/>
      <name val="Times New Roman Cyr"/>
      <family val="1"/>
    </font>
    <font>
      <sz val="12"/>
      <color indexed="8"/>
      <name val="Times New Roman Cyr"/>
      <family val="1"/>
    </font>
    <font>
      <sz val="11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b/>
      <sz val="11"/>
      <color indexed="8"/>
      <name val="Arial Cyr"/>
      <family val="0"/>
    </font>
    <font>
      <b/>
      <sz val="16"/>
      <color indexed="8"/>
      <name val="Arial Cyr"/>
      <family val="2"/>
    </font>
    <font>
      <sz val="7"/>
      <color indexed="8"/>
      <name val="Arial Cyr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>
      <alignment/>
      <protection/>
    </xf>
    <xf numFmtId="0" fontId="0" fillId="23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69" fontId="9" fillId="0" borderId="10" xfId="62" applyNumberFormat="1" applyFont="1" applyFill="1" applyBorder="1" applyAlignment="1" applyProtection="1">
      <alignment horizontal="center" vertical="center"/>
      <protection locked="0"/>
    </xf>
    <xf numFmtId="169" fontId="9" fillId="25" borderId="11" xfId="62" applyNumberFormat="1" applyFont="1" applyFill="1" applyBorder="1" applyAlignment="1" applyProtection="1">
      <alignment horizontal="center" vertical="center" wrapText="1"/>
      <protection locked="0"/>
    </xf>
    <xf numFmtId="169" fontId="10" fillId="0" borderId="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169" fontId="9" fillId="17" borderId="10" xfId="62" applyNumberFormat="1" applyFont="1" applyFill="1" applyBorder="1" applyAlignment="1" applyProtection="1">
      <alignment horizontal="center" vertical="center"/>
      <protection locked="0"/>
    </xf>
    <xf numFmtId="169" fontId="11" fillId="22" borderId="10" xfId="62" applyNumberFormat="1" applyFont="1" applyFill="1" applyBorder="1" applyAlignment="1" applyProtection="1">
      <alignment horizontal="center" vertical="center"/>
      <protection locked="0"/>
    </xf>
    <xf numFmtId="169" fontId="11" fillId="22" borderId="11" xfId="62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8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87" fontId="12" fillId="0" borderId="0" xfId="0" applyNumberFormat="1" applyFont="1" applyFill="1" applyBorder="1" applyAlignment="1" applyProtection="1">
      <alignment vertical="center"/>
      <protection locked="0"/>
    </xf>
    <xf numFmtId="1" fontId="14" fillId="0" borderId="12" xfId="0" applyNumberFormat="1" applyFont="1" applyFill="1" applyBorder="1" applyAlignment="1" applyProtection="1">
      <alignment horizontal="center" vertical="center"/>
      <protection locked="0"/>
    </xf>
    <xf numFmtId="1" fontId="15" fillId="25" borderId="13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69" fontId="11" fillId="22" borderId="10" xfId="62" applyNumberFormat="1" applyFont="1" applyFill="1" applyBorder="1" applyAlignment="1" applyProtection="1">
      <alignment horizontal="center" vertical="center" wrapText="1"/>
      <protection locked="0"/>
    </xf>
    <xf numFmtId="169" fontId="11" fillId="22" borderId="11" xfId="62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Border="1" applyAlignment="1" applyProtection="1">
      <alignment horizontal="right" vertical="center"/>
      <protection locked="0"/>
    </xf>
    <xf numFmtId="169" fontId="9" fillId="0" borderId="10" xfId="62" applyNumberFormat="1" applyFont="1" applyFill="1" applyBorder="1" applyAlignment="1" applyProtection="1">
      <alignment horizontal="center" vertical="center"/>
      <protection locked="0"/>
    </xf>
    <xf numFmtId="169" fontId="9" fillId="25" borderId="11" xfId="62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169" fontId="11" fillId="22" borderId="10" xfId="62" applyNumberFormat="1" applyFont="1" applyFill="1" applyBorder="1" applyAlignment="1" applyProtection="1">
      <alignment horizontal="center" vertical="center"/>
      <protection locked="0"/>
    </xf>
    <xf numFmtId="169" fontId="11" fillId="22" borderId="11" xfId="62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64" fontId="10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/>
      <protection locked="0"/>
    </xf>
    <xf numFmtId="169" fontId="9" fillId="0" borderId="14" xfId="62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/>
      <protection locked="0"/>
    </xf>
    <xf numFmtId="0" fontId="12" fillId="0" borderId="15" xfId="0" applyFont="1" applyBorder="1" applyAlignment="1">
      <alignment wrapText="1"/>
    </xf>
    <xf numFmtId="14" fontId="10" fillId="0" borderId="0" xfId="0" applyNumberFormat="1" applyFont="1" applyFill="1" applyAlignment="1" applyProtection="1">
      <alignment horizontal="right"/>
      <protection locked="0"/>
    </xf>
    <xf numFmtId="1" fontId="39" fillId="0" borderId="0" xfId="0" applyNumberFormat="1" applyFont="1" applyAlignment="1" applyProtection="1">
      <alignment/>
      <protection locked="0"/>
    </xf>
    <xf numFmtId="169" fontId="11" fillId="22" borderId="14" xfId="62" applyNumberFormat="1" applyFont="1" applyFill="1" applyBorder="1" applyAlignment="1" applyProtection="1">
      <alignment horizontal="center" vertical="center"/>
      <protection locked="0"/>
    </xf>
    <xf numFmtId="1" fontId="4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Fill="1" applyBorder="1" applyAlignment="1" applyProtection="1">
      <alignment horizontal="left" vertical="center" wrapText="1"/>
      <protection locked="0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40" fillId="0" borderId="10" xfId="54" applyFont="1" applyFill="1" applyBorder="1" applyAlignment="1">
      <alignment vertical="top" wrapText="1"/>
      <protection/>
    </xf>
    <xf numFmtId="0" fontId="40" fillId="0" borderId="10" xfId="53" applyFont="1" applyFill="1" applyBorder="1">
      <alignment/>
      <protection/>
    </xf>
    <xf numFmtId="0" fontId="40" fillId="0" borderId="10" xfId="53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53" applyNumberFormat="1" applyFont="1" applyFill="1" applyBorder="1" applyAlignment="1">
      <alignment horizontal="left" vertical="center" wrapText="1"/>
      <protection/>
    </xf>
    <xf numFmtId="1" fontId="41" fillId="22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22" borderId="16" xfId="0" applyFont="1" applyFill="1" applyBorder="1" applyAlignment="1" applyProtection="1">
      <alignment horizontal="left" vertical="center" wrapText="1"/>
      <protection locked="0"/>
    </xf>
    <xf numFmtId="0" fontId="41" fillId="22" borderId="10" xfId="0" applyFont="1" applyFill="1" applyBorder="1" applyAlignment="1" applyProtection="1">
      <alignment horizontal="left" vertical="center" wrapText="1"/>
      <protection locked="0"/>
    </xf>
    <xf numFmtId="0" fontId="38" fillId="22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1" fontId="38" fillId="0" borderId="15" xfId="0" applyNumberFormat="1" applyFont="1" applyFill="1" applyBorder="1" applyAlignment="1" applyProtection="1">
      <alignment wrapText="1"/>
      <protection locked="0"/>
    </xf>
    <xf numFmtId="0" fontId="36" fillId="0" borderId="15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структур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1"/>
  <sheetViews>
    <sheetView tabSelected="1" view="pageBreakPreview" zoomScale="60" zoomScaleNormal="70" zoomScalePageLayoutView="0" workbookViewId="0" topLeftCell="A1">
      <pane xSplit="1" ySplit="9" topLeftCell="N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5" sqref="U15"/>
    </sheetView>
  </sheetViews>
  <sheetFormatPr defaultColWidth="9.00390625" defaultRowHeight="12.75"/>
  <cols>
    <col min="1" max="1" width="86.375" style="1" customWidth="1"/>
    <col min="2" max="2" width="17.125" style="1" customWidth="1"/>
    <col min="3" max="3" width="16.75390625" style="1" customWidth="1"/>
    <col min="4" max="4" width="16.25390625" style="1" customWidth="1"/>
    <col min="5" max="5" width="16.875" style="1" customWidth="1"/>
    <col min="6" max="6" width="17.25390625" style="1" customWidth="1"/>
    <col min="7" max="7" width="20.875" style="1" customWidth="1"/>
    <col min="8" max="8" width="17.25390625" style="1" customWidth="1"/>
    <col min="9" max="9" width="19.125" style="1" customWidth="1"/>
    <col min="10" max="10" width="18.75390625" style="1" customWidth="1"/>
    <col min="11" max="11" width="21.875" style="1" customWidth="1"/>
    <col min="12" max="13" width="16.25390625" style="1" customWidth="1"/>
    <col min="14" max="14" width="19.625" style="1" customWidth="1"/>
    <col min="15" max="15" width="21.25390625" style="1" customWidth="1"/>
    <col min="16" max="16" width="17.00390625" style="1" customWidth="1"/>
    <col min="17" max="17" width="17.875" style="1" customWidth="1"/>
    <col min="18" max="18" width="15.375" style="1" customWidth="1"/>
    <col min="19" max="19" width="16.625" style="1" customWidth="1"/>
    <col min="20" max="20" width="8.375" style="1" customWidth="1"/>
    <col min="21" max="16384" width="9.125" style="1" customWidth="1"/>
  </cols>
  <sheetData>
    <row r="1" spans="15:17" ht="18">
      <c r="O1" s="63" t="s">
        <v>51</v>
      </c>
      <c r="P1" s="64"/>
      <c r="Q1" s="64"/>
    </row>
    <row r="2" spans="15:17" ht="18">
      <c r="O2" s="63" t="s">
        <v>37</v>
      </c>
      <c r="P2" s="64"/>
      <c r="Q2" s="64"/>
    </row>
    <row r="3" spans="1:19" ht="18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65" t="s">
        <v>53</v>
      </c>
      <c r="P3" s="66"/>
      <c r="Q3" s="66"/>
      <c r="R3" s="27"/>
      <c r="S3" s="27"/>
    </row>
    <row r="4" spans="1:19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8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65" t="s">
        <v>40</v>
      </c>
      <c r="P5" s="66"/>
      <c r="Q5" s="66"/>
      <c r="R5" s="27"/>
      <c r="S5" s="27"/>
    </row>
    <row r="6" spans="1:19" ht="18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65" t="s">
        <v>37</v>
      </c>
      <c r="P6" s="66"/>
      <c r="Q6" s="66"/>
      <c r="R6" s="27"/>
      <c r="S6" s="27"/>
    </row>
    <row r="7" spans="1:19" ht="18">
      <c r="A7" s="27"/>
      <c r="B7" s="27"/>
      <c r="C7" s="27"/>
      <c r="D7" s="27"/>
      <c r="E7" s="27"/>
      <c r="F7" s="27"/>
      <c r="G7" s="27"/>
      <c r="H7" s="27"/>
      <c r="I7" s="46"/>
      <c r="J7" s="27"/>
      <c r="K7" s="27"/>
      <c r="L7" s="27"/>
      <c r="M7" s="27"/>
      <c r="N7" s="27"/>
      <c r="O7" s="65" t="s">
        <v>42</v>
      </c>
      <c r="P7" s="66"/>
      <c r="Q7" s="66"/>
      <c r="R7" s="27"/>
      <c r="S7" s="27"/>
    </row>
    <row r="8" spans="1:20" ht="34.5" customHeight="1">
      <c r="A8" s="67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47"/>
      <c r="Q8" s="48" t="s">
        <v>6</v>
      </c>
      <c r="R8" s="49"/>
      <c r="S8" s="49"/>
      <c r="T8" s="2"/>
    </row>
    <row r="9" spans="1:32" ht="33.75" customHeight="1" thickBot="1">
      <c r="A9" s="23" t="s">
        <v>0</v>
      </c>
      <c r="B9" s="23" t="s">
        <v>7</v>
      </c>
      <c r="C9" s="23" t="s">
        <v>8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14</v>
      </c>
      <c r="J9" s="23" t="s">
        <v>15</v>
      </c>
      <c r="K9" s="23" t="s">
        <v>16</v>
      </c>
      <c r="L9" s="23" t="s">
        <v>17</v>
      </c>
      <c r="M9" s="23" t="s">
        <v>18</v>
      </c>
      <c r="N9" s="23" t="s">
        <v>19</v>
      </c>
      <c r="O9" s="23" t="s">
        <v>20</v>
      </c>
      <c r="P9" s="23" t="s">
        <v>21</v>
      </c>
      <c r="Q9" s="24" t="s">
        <v>1</v>
      </c>
      <c r="R9" s="25"/>
      <c r="S9" s="25"/>
      <c r="T9" s="25"/>
      <c r="U9" s="26"/>
      <c r="V9" s="26"/>
      <c r="W9" s="26"/>
      <c r="X9" s="26"/>
      <c r="Y9" s="27"/>
      <c r="Z9" s="27"/>
      <c r="AA9" s="27"/>
      <c r="AB9" s="27"/>
      <c r="AC9" s="27"/>
      <c r="AD9" s="27"/>
      <c r="AE9" s="27"/>
      <c r="AF9" s="27"/>
    </row>
    <row r="10" spans="1:32" ht="20.25">
      <c r="A10" s="59" t="s">
        <v>3</v>
      </c>
      <c r="B10" s="28">
        <f>B11+B12</f>
        <v>176.7</v>
      </c>
      <c r="C10" s="28">
        <f>C11+C12</f>
        <v>937.4</v>
      </c>
      <c r="D10" s="28">
        <f aca="true" t="shared" si="0" ref="D10:P10">D11+D12</f>
        <v>886.7</v>
      </c>
      <c r="E10" s="28">
        <f t="shared" si="0"/>
        <v>735.1</v>
      </c>
      <c r="F10" s="28">
        <f t="shared" si="0"/>
        <v>0</v>
      </c>
      <c r="G10" s="28">
        <f t="shared" si="0"/>
        <v>490.4</v>
      </c>
      <c r="H10" s="28">
        <f t="shared" si="0"/>
        <v>252.4</v>
      </c>
      <c r="I10" s="28">
        <f t="shared" si="0"/>
        <v>0</v>
      </c>
      <c r="J10" s="28">
        <f t="shared" si="0"/>
        <v>0</v>
      </c>
      <c r="K10" s="28">
        <f t="shared" si="0"/>
        <v>994.3</v>
      </c>
      <c r="L10" s="28">
        <f t="shared" si="0"/>
        <v>322.5</v>
      </c>
      <c r="M10" s="28">
        <f t="shared" si="0"/>
        <v>1123.3</v>
      </c>
      <c r="N10" s="28">
        <f t="shared" si="0"/>
        <v>472.6</v>
      </c>
      <c r="O10" s="28">
        <f t="shared" si="0"/>
        <v>90.2</v>
      </c>
      <c r="P10" s="28">
        <f t="shared" si="0"/>
        <v>0</v>
      </c>
      <c r="Q10" s="29">
        <f>SUM(B10:P10)</f>
        <v>6481.6</v>
      </c>
      <c r="R10" s="30"/>
      <c r="S10" s="30"/>
      <c r="T10" s="25"/>
      <c r="U10" s="26"/>
      <c r="V10" s="26"/>
      <c r="W10" s="26"/>
      <c r="X10" s="26"/>
      <c r="Y10" s="27"/>
      <c r="Z10" s="27"/>
      <c r="AA10" s="27"/>
      <c r="AB10" s="27"/>
      <c r="AC10" s="27"/>
      <c r="AD10" s="27"/>
      <c r="AE10" s="27"/>
      <c r="AF10" s="27"/>
    </row>
    <row r="11" spans="1:32" ht="37.5" customHeight="1">
      <c r="A11" s="51" t="s">
        <v>36</v>
      </c>
      <c r="B11" s="31">
        <v>176.7</v>
      </c>
      <c r="C11" s="31">
        <v>937.4</v>
      </c>
      <c r="D11" s="31">
        <v>886.7</v>
      </c>
      <c r="E11" s="31">
        <v>735.1</v>
      </c>
      <c r="F11" s="31">
        <v>0</v>
      </c>
      <c r="G11" s="31">
        <v>490.4</v>
      </c>
      <c r="H11" s="31">
        <v>252.4</v>
      </c>
      <c r="I11" s="31">
        <v>0</v>
      </c>
      <c r="J11" s="31">
        <v>0</v>
      </c>
      <c r="K11" s="31">
        <v>994.3</v>
      </c>
      <c r="L11" s="31">
        <v>322.5</v>
      </c>
      <c r="M11" s="31">
        <v>1123.3</v>
      </c>
      <c r="N11" s="31">
        <v>472.6</v>
      </c>
      <c r="O11" s="31">
        <v>90.2</v>
      </c>
      <c r="P11" s="31">
        <v>0</v>
      </c>
      <c r="Q11" s="32">
        <f aca="true" t="shared" si="1" ref="Q11:Q43">SUM(B11:P11)</f>
        <v>6481.6</v>
      </c>
      <c r="R11" s="33"/>
      <c r="S11" s="33"/>
      <c r="T11" s="34"/>
      <c r="U11" s="35"/>
      <c r="V11" s="35"/>
      <c r="W11" s="35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1.5" customHeight="1">
      <c r="A12" s="5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3"/>
      <c r="S12" s="33"/>
      <c r="T12" s="34"/>
      <c r="U12" s="35"/>
      <c r="V12" s="35"/>
      <c r="W12" s="35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s="3" customFormat="1" ht="20.25">
      <c r="A13" s="60" t="s">
        <v>2</v>
      </c>
      <c r="B13" s="36">
        <f>SUM(B14:B35)</f>
        <v>2897.4</v>
      </c>
      <c r="C13" s="36">
        <f aca="true" t="shared" si="2" ref="C13:O13">SUM(C14:C35)</f>
        <v>6100.9</v>
      </c>
      <c r="D13" s="36">
        <f t="shared" si="2"/>
        <v>3544.9</v>
      </c>
      <c r="E13" s="36">
        <f t="shared" si="2"/>
        <v>3772.8</v>
      </c>
      <c r="F13" s="36">
        <f t="shared" si="2"/>
        <v>3494.1</v>
      </c>
      <c r="G13" s="36">
        <f t="shared" si="2"/>
        <v>4790.4</v>
      </c>
      <c r="H13" s="36">
        <f t="shared" si="2"/>
        <v>3482</v>
      </c>
      <c r="I13" s="36">
        <f t="shared" si="2"/>
        <v>516</v>
      </c>
      <c r="J13" s="36">
        <f t="shared" si="2"/>
        <v>2616.7</v>
      </c>
      <c r="K13" s="36">
        <f t="shared" si="2"/>
        <v>0</v>
      </c>
      <c r="L13" s="36">
        <f>SUM(L14:L36)</f>
        <v>7429.200000000001</v>
      </c>
      <c r="M13" s="36">
        <f t="shared" si="2"/>
        <v>12808.2</v>
      </c>
      <c r="N13" s="36">
        <f t="shared" si="2"/>
        <v>5008.9</v>
      </c>
      <c r="O13" s="36">
        <f t="shared" si="2"/>
        <v>4268.9</v>
      </c>
      <c r="P13" s="36">
        <f>SUM(P14:P35)</f>
        <v>48505.100000000006</v>
      </c>
      <c r="Q13" s="37">
        <f>SUM(B13:P13)</f>
        <v>109235.50000000001</v>
      </c>
      <c r="R13" s="10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4" customFormat="1" ht="20.25">
      <c r="A14" s="52" t="s">
        <v>38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30</v>
      </c>
      <c r="M14" s="31">
        <v>0</v>
      </c>
      <c r="N14" s="31">
        <v>0</v>
      </c>
      <c r="O14" s="31">
        <v>0</v>
      </c>
      <c r="P14" s="31">
        <v>65</v>
      </c>
      <c r="Q14" s="32">
        <f t="shared" si="1"/>
        <v>95</v>
      </c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s="4" customFormat="1" ht="141.75">
      <c r="A15" s="52" t="s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500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f t="shared" si="1"/>
        <v>500</v>
      </c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s="4" customFormat="1" ht="20.25">
      <c r="A16" s="52" t="s">
        <v>35</v>
      </c>
      <c r="B16" s="8">
        <v>2872.4</v>
      </c>
      <c r="C16" s="8">
        <v>5538.4</v>
      </c>
      <c r="D16" s="8">
        <v>3509.4</v>
      </c>
      <c r="E16" s="8">
        <v>3652.8</v>
      </c>
      <c r="F16" s="8">
        <v>3469.1</v>
      </c>
      <c r="G16" s="8">
        <v>4675.4</v>
      </c>
      <c r="H16" s="8">
        <v>3457</v>
      </c>
      <c r="I16" s="8">
        <v>0</v>
      </c>
      <c r="J16" s="8">
        <v>2591.7</v>
      </c>
      <c r="K16" s="8">
        <v>0</v>
      </c>
      <c r="L16" s="8">
        <v>4756.7</v>
      </c>
      <c r="M16" s="8">
        <v>3447.5</v>
      </c>
      <c r="N16" s="8">
        <v>4983.9</v>
      </c>
      <c r="O16" s="8">
        <v>4243.9</v>
      </c>
      <c r="P16" s="8">
        <v>12696.1</v>
      </c>
      <c r="Q16" s="9">
        <f t="shared" si="1"/>
        <v>59894.3</v>
      </c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s="4" customFormat="1" ht="60.75" hidden="1">
      <c r="A17" s="52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>
        <f t="shared" si="1"/>
        <v>0</v>
      </c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4" customFormat="1" ht="60.75" hidden="1">
      <c r="A18" s="52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>
        <f>SUM(B18:P18)</f>
        <v>0</v>
      </c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4" customFormat="1" ht="81" hidden="1">
      <c r="A19" s="52" t="s">
        <v>28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2">
        <v>0</v>
      </c>
      <c r="N19" s="8">
        <v>0</v>
      </c>
      <c r="O19" s="8">
        <v>0</v>
      </c>
      <c r="P19" s="8">
        <v>0</v>
      </c>
      <c r="Q19" s="9">
        <f t="shared" si="1"/>
        <v>0</v>
      </c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4" customFormat="1" ht="40.5">
      <c r="A20" s="52" t="s">
        <v>55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>28220.2</f>
        <v>28220.2</v>
      </c>
      <c r="Q20" s="9">
        <f t="shared" si="1"/>
        <v>28220.2</v>
      </c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4" customFormat="1" ht="40.5">
      <c r="A21" s="52" t="s">
        <v>54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>3084+4084.8</f>
        <v>7168.8</v>
      </c>
      <c r="Q21" s="9">
        <f>P21</f>
        <v>7168.8</v>
      </c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s="4" customFormat="1" ht="40.5">
      <c r="A22" s="52" t="s">
        <v>29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330</v>
      </c>
      <c r="Q22" s="9">
        <f t="shared" si="1"/>
        <v>330</v>
      </c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4" customFormat="1" ht="60.75" hidden="1">
      <c r="A23" s="52" t="s">
        <v>26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9">
        <f t="shared" si="1"/>
        <v>0</v>
      </c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s="4" customFormat="1" ht="40.5" hidden="1">
      <c r="A24" s="52" t="s">
        <v>25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>
        <f t="shared" si="1"/>
        <v>0</v>
      </c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s="4" customFormat="1" ht="20.25">
      <c r="A25" s="52" t="s">
        <v>39</v>
      </c>
      <c r="B25" s="8">
        <v>0</v>
      </c>
      <c r="C25" s="8">
        <v>0</v>
      </c>
      <c r="D25" s="8">
        <v>10.5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10.5</v>
      </c>
      <c r="M25" s="8">
        <v>0</v>
      </c>
      <c r="N25" s="8">
        <v>0</v>
      </c>
      <c r="O25" s="8">
        <v>0</v>
      </c>
      <c r="P25" s="8">
        <v>0</v>
      </c>
      <c r="Q25" s="9">
        <f t="shared" si="1"/>
        <v>21</v>
      </c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4" customFormat="1" ht="37.5" customHeight="1">
      <c r="A26" s="53" t="s">
        <v>34</v>
      </c>
      <c r="B26" s="44">
        <v>25</v>
      </c>
      <c r="C26" s="8">
        <v>25</v>
      </c>
      <c r="D26" s="8">
        <v>25</v>
      </c>
      <c r="E26" s="8">
        <v>25</v>
      </c>
      <c r="F26" s="8">
        <v>25</v>
      </c>
      <c r="G26" s="8">
        <v>25</v>
      </c>
      <c r="H26" s="8">
        <v>25</v>
      </c>
      <c r="I26" s="8">
        <f>25-25</f>
        <v>0</v>
      </c>
      <c r="J26" s="8">
        <v>25</v>
      </c>
      <c r="K26" s="8">
        <v>0</v>
      </c>
      <c r="L26" s="8">
        <v>25</v>
      </c>
      <c r="M26" s="8">
        <v>25</v>
      </c>
      <c r="N26" s="8">
        <v>25</v>
      </c>
      <c r="O26" s="8">
        <v>25</v>
      </c>
      <c r="P26" s="8">
        <v>25</v>
      </c>
      <c r="Q26" s="9">
        <f t="shared" si="1"/>
        <v>325</v>
      </c>
      <c r="R26" s="10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4" customFormat="1" ht="20.25" hidden="1">
      <c r="A27" s="53"/>
      <c r="B27" s="4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>
        <f t="shared" si="1"/>
        <v>0</v>
      </c>
      <c r="R27" s="10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4" customFormat="1" ht="20.25" hidden="1">
      <c r="A28" s="53"/>
      <c r="B28" s="4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>
        <f t="shared" si="1"/>
        <v>0</v>
      </c>
      <c r="R28" s="10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4" customFormat="1" ht="20.25" hidden="1">
      <c r="A29" s="53"/>
      <c r="B29" s="4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9">
        <f t="shared" si="1"/>
        <v>0</v>
      </c>
      <c r="R29" s="10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4" customFormat="1" ht="40.5">
      <c r="A30" s="54" t="s">
        <v>45</v>
      </c>
      <c r="B30" s="44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f>2874.8+427+6033.9</f>
        <v>9335.7</v>
      </c>
      <c r="N30" s="8">
        <v>0</v>
      </c>
      <c r="O30" s="8">
        <v>0</v>
      </c>
      <c r="P30" s="8">
        <v>0</v>
      </c>
      <c r="Q30" s="9">
        <f t="shared" si="1"/>
        <v>9335.7</v>
      </c>
      <c r="R30" s="10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4" customFormat="1" ht="101.25">
      <c r="A31" s="54" t="s">
        <v>46</v>
      </c>
      <c r="B31" s="44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1177.8</v>
      </c>
      <c r="M31" s="8">
        <v>0</v>
      </c>
      <c r="N31" s="8">
        <v>0</v>
      </c>
      <c r="O31" s="8">
        <v>0</v>
      </c>
      <c r="P31" s="8">
        <v>0</v>
      </c>
      <c r="Q31" s="9">
        <f t="shared" si="1"/>
        <v>1177.8</v>
      </c>
      <c r="R31" s="10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s="4" customFormat="1" ht="40.5">
      <c r="A32" s="54" t="s">
        <v>47</v>
      </c>
      <c r="B32" s="44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986.1</v>
      </c>
      <c r="M32" s="8">
        <v>0</v>
      </c>
      <c r="N32" s="8">
        <v>0</v>
      </c>
      <c r="O32" s="8">
        <v>0</v>
      </c>
      <c r="P32" s="8">
        <v>0</v>
      </c>
      <c r="Q32" s="9">
        <f t="shared" si="1"/>
        <v>986.1</v>
      </c>
      <c r="R32" s="10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4" customFormat="1" ht="20.25">
      <c r="A33" s="55" t="s">
        <v>48</v>
      </c>
      <c r="B33" s="44"/>
      <c r="C33" s="8"/>
      <c r="D33" s="8"/>
      <c r="E33" s="8"/>
      <c r="F33" s="8"/>
      <c r="G33" s="8"/>
      <c r="H33" s="8"/>
      <c r="I33" s="8">
        <v>16</v>
      </c>
      <c r="J33" s="8"/>
      <c r="K33" s="8"/>
      <c r="L33" s="8"/>
      <c r="M33" s="8"/>
      <c r="N33" s="8"/>
      <c r="O33" s="8"/>
      <c r="P33" s="8"/>
      <c r="Q33" s="9">
        <f t="shared" si="1"/>
        <v>16</v>
      </c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4" customFormat="1" ht="20.25">
      <c r="A34" s="56" t="s">
        <v>49</v>
      </c>
      <c r="B34" s="44"/>
      <c r="C34" s="8">
        <v>400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>
        <f aca="true" t="shared" si="3" ref="Q34:Q42">SUM(B34:P34)</f>
        <v>400</v>
      </c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4" customFormat="1" ht="40.5">
      <c r="A35" s="57" t="s">
        <v>50</v>
      </c>
      <c r="B35" s="44"/>
      <c r="C35" s="8">
        <v>137.5</v>
      </c>
      <c r="D35" s="8"/>
      <c r="E35" s="8">
        <v>95</v>
      </c>
      <c r="F35" s="8"/>
      <c r="G35" s="8">
        <v>90</v>
      </c>
      <c r="H35" s="8"/>
      <c r="I35" s="8"/>
      <c r="J35" s="8"/>
      <c r="K35" s="8"/>
      <c r="L35" s="8">
        <v>145</v>
      </c>
      <c r="M35" s="8"/>
      <c r="N35" s="8"/>
      <c r="O35" s="8"/>
      <c r="P35" s="8"/>
      <c r="Q35" s="9">
        <f t="shared" si="3"/>
        <v>467.5</v>
      </c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4" customFormat="1" ht="162">
      <c r="A36" s="58" t="s">
        <v>52</v>
      </c>
      <c r="B36" s="44"/>
      <c r="C36" s="8"/>
      <c r="D36" s="8"/>
      <c r="E36" s="8"/>
      <c r="F36" s="8"/>
      <c r="G36" s="8"/>
      <c r="H36" s="8"/>
      <c r="I36" s="8"/>
      <c r="J36" s="8"/>
      <c r="K36" s="8"/>
      <c r="L36" s="8">
        <v>298.1</v>
      </c>
      <c r="M36" s="8"/>
      <c r="N36" s="8"/>
      <c r="O36" s="8"/>
      <c r="P36" s="8"/>
      <c r="Q36" s="9">
        <f t="shared" si="3"/>
        <v>298.1</v>
      </c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3" customFormat="1" ht="20.25">
      <c r="A37" s="61" t="s">
        <v>4</v>
      </c>
      <c r="B37" s="50">
        <f>B38+B39+B40+B41</f>
        <v>151.8</v>
      </c>
      <c r="C37" s="13">
        <f aca="true" t="shared" si="4" ref="C37:O37">C38+C39+C40+C41</f>
        <v>151.8</v>
      </c>
      <c r="D37" s="13">
        <f t="shared" si="4"/>
        <v>151.8</v>
      </c>
      <c r="E37" s="13">
        <f>E38+E39+E40+E41</f>
        <v>951.8</v>
      </c>
      <c r="F37" s="13">
        <f t="shared" si="4"/>
        <v>151.8</v>
      </c>
      <c r="G37" s="13">
        <f t="shared" si="4"/>
        <v>951.8</v>
      </c>
      <c r="H37" s="13">
        <f t="shared" si="4"/>
        <v>951.8</v>
      </c>
      <c r="I37" s="13">
        <f t="shared" si="4"/>
        <v>1621.9</v>
      </c>
      <c r="J37" s="13">
        <f t="shared" si="4"/>
        <v>151.8</v>
      </c>
      <c r="K37" s="13">
        <f t="shared" si="4"/>
        <v>363.9</v>
      </c>
      <c r="L37" s="13">
        <f>L38+L39+L40+L41</f>
        <v>363.9</v>
      </c>
      <c r="M37" s="13">
        <f t="shared" si="4"/>
        <v>363.9</v>
      </c>
      <c r="N37" s="13">
        <f t="shared" si="4"/>
        <v>151.8</v>
      </c>
      <c r="O37" s="13">
        <f t="shared" si="4"/>
        <v>151.8</v>
      </c>
      <c r="P37" s="13">
        <f>P38+P39+P40+P41</f>
        <v>1113.9</v>
      </c>
      <c r="Q37" s="14">
        <f t="shared" si="3"/>
        <v>7745.5</v>
      </c>
      <c r="R37" s="1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s="4" customFormat="1" ht="40.5">
      <c r="A38" s="53" t="s">
        <v>33</v>
      </c>
      <c r="B38" s="44">
        <v>89.3</v>
      </c>
      <c r="C38" s="8">
        <v>89.3</v>
      </c>
      <c r="D38" s="8">
        <v>89.3</v>
      </c>
      <c r="E38" s="8">
        <v>89.3</v>
      </c>
      <c r="F38" s="8">
        <v>89.3</v>
      </c>
      <c r="G38" s="8">
        <v>89.3</v>
      </c>
      <c r="H38" s="8">
        <v>89.3</v>
      </c>
      <c r="I38" s="8">
        <v>0</v>
      </c>
      <c r="J38" s="8">
        <v>89.3</v>
      </c>
      <c r="K38" s="8">
        <v>301.4</v>
      </c>
      <c r="L38" s="8">
        <v>301.4</v>
      </c>
      <c r="M38" s="8">
        <v>301.4</v>
      </c>
      <c r="N38" s="8">
        <v>89.3</v>
      </c>
      <c r="O38" s="8">
        <v>89.3</v>
      </c>
      <c r="P38" s="8">
        <v>301.4</v>
      </c>
      <c r="Q38" s="9">
        <f t="shared" si="3"/>
        <v>2098.6</v>
      </c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4" customFormat="1" ht="40.5">
      <c r="A39" s="53" t="s">
        <v>22</v>
      </c>
      <c r="B39" s="44">
        <v>62.5</v>
      </c>
      <c r="C39" s="8">
        <v>62.5</v>
      </c>
      <c r="D39" s="8">
        <v>62.5</v>
      </c>
      <c r="E39" s="8">
        <v>62.5</v>
      </c>
      <c r="F39" s="8">
        <v>62.5</v>
      </c>
      <c r="G39" s="8">
        <v>62.5</v>
      </c>
      <c r="H39" s="8">
        <v>62.5</v>
      </c>
      <c r="I39" s="8">
        <v>62.5</v>
      </c>
      <c r="J39" s="8">
        <v>62.5</v>
      </c>
      <c r="K39" s="8">
        <v>62.5</v>
      </c>
      <c r="L39" s="8">
        <v>62.5</v>
      </c>
      <c r="M39" s="8">
        <v>62.5</v>
      </c>
      <c r="N39" s="8">
        <v>62.5</v>
      </c>
      <c r="O39" s="8">
        <v>62.5</v>
      </c>
      <c r="P39" s="8">
        <v>62.5</v>
      </c>
      <c r="Q39" s="9">
        <f t="shared" si="3"/>
        <v>937.5</v>
      </c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s="4" customFormat="1" ht="81">
      <c r="A40" s="53" t="s">
        <v>31</v>
      </c>
      <c r="B40" s="44">
        <v>0</v>
      </c>
      <c r="C40" s="8">
        <v>0</v>
      </c>
      <c r="D40" s="8">
        <v>0</v>
      </c>
      <c r="E40" s="8">
        <f>50+750</f>
        <v>800</v>
      </c>
      <c r="F40" s="8">
        <v>0</v>
      </c>
      <c r="G40" s="8">
        <v>58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>1500-750</f>
        <v>750</v>
      </c>
      <c r="Q40" s="9">
        <f t="shared" si="3"/>
        <v>1608</v>
      </c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s="4" customFormat="1" ht="101.25">
      <c r="A41" s="53" t="s">
        <v>32</v>
      </c>
      <c r="B41" s="44">
        <v>0</v>
      </c>
      <c r="C41" s="8">
        <v>0</v>
      </c>
      <c r="D41" s="8">
        <v>0</v>
      </c>
      <c r="E41" s="8">
        <v>0</v>
      </c>
      <c r="F41" s="8">
        <v>0</v>
      </c>
      <c r="G41" s="8">
        <v>742</v>
      </c>
      <c r="H41" s="8">
        <v>800</v>
      </c>
      <c r="I41" s="8">
        <f>1559.4</f>
        <v>1559.4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9">
        <f t="shared" si="3"/>
        <v>3101.4</v>
      </c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s="3" customFormat="1" ht="20.25">
      <c r="A42" s="60" t="s">
        <v>43</v>
      </c>
      <c r="B42" s="13">
        <f>B43</f>
        <v>0</v>
      </c>
      <c r="C42" s="13">
        <f aca="true" t="shared" si="5" ref="C42:O42">C43</f>
        <v>0</v>
      </c>
      <c r="D42" s="13">
        <f>D43+D44</f>
        <v>1939.5</v>
      </c>
      <c r="E42" s="13">
        <f t="shared" si="5"/>
        <v>110.2</v>
      </c>
      <c r="F42" s="13">
        <f t="shared" si="5"/>
        <v>145</v>
      </c>
      <c r="G42" s="13">
        <f t="shared" si="5"/>
        <v>907</v>
      </c>
      <c r="H42" s="13">
        <f t="shared" si="5"/>
        <v>451</v>
      </c>
      <c r="I42" s="13">
        <f>I43+I44</f>
        <v>30</v>
      </c>
      <c r="J42" s="13">
        <f t="shared" si="5"/>
        <v>202.4</v>
      </c>
      <c r="K42" s="13">
        <f t="shared" si="5"/>
        <v>72.2</v>
      </c>
      <c r="L42" s="13">
        <f>L43+L44</f>
        <v>380</v>
      </c>
      <c r="M42" s="13">
        <f t="shared" si="5"/>
        <v>183.6</v>
      </c>
      <c r="N42" s="13">
        <f t="shared" si="5"/>
        <v>348</v>
      </c>
      <c r="O42" s="13">
        <f t="shared" si="5"/>
        <v>133.2</v>
      </c>
      <c r="P42" s="13">
        <f>P43+P44</f>
        <v>1466.3</v>
      </c>
      <c r="Q42" s="14">
        <f t="shared" si="3"/>
        <v>6368.4</v>
      </c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s="4" customFormat="1" ht="101.25">
      <c r="A43" s="53" t="s">
        <v>30</v>
      </c>
      <c r="B43" s="44">
        <v>0</v>
      </c>
      <c r="C43" s="8">
        <v>0</v>
      </c>
      <c r="D43" s="8">
        <v>177.4</v>
      </c>
      <c r="E43" s="8">
        <v>110.2</v>
      </c>
      <c r="F43" s="8">
        <v>145</v>
      </c>
      <c r="G43" s="8">
        <v>907</v>
      </c>
      <c r="H43" s="8">
        <v>451</v>
      </c>
      <c r="I43" s="8">
        <v>0</v>
      </c>
      <c r="J43" s="8">
        <v>202.4</v>
      </c>
      <c r="K43" s="8">
        <v>72.2</v>
      </c>
      <c r="L43" s="8">
        <v>0</v>
      </c>
      <c r="M43" s="8">
        <v>183.6</v>
      </c>
      <c r="N43" s="8">
        <f>439-91</f>
        <v>348</v>
      </c>
      <c r="O43" s="8">
        <v>133.2</v>
      </c>
      <c r="P43" s="8">
        <v>895</v>
      </c>
      <c r="Q43" s="9">
        <f t="shared" si="1"/>
        <v>3624.9999999999995</v>
      </c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s="4" customFormat="1" ht="20.25">
      <c r="A44" s="56" t="s">
        <v>44</v>
      </c>
      <c r="B44" s="44">
        <v>0</v>
      </c>
      <c r="C44" s="8">
        <v>0</v>
      </c>
      <c r="D44" s="8">
        <f>17.1+1307+208+230</f>
        <v>1762.1</v>
      </c>
      <c r="E44" s="8">
        <v>0</v>
      </c>
      <c r="F44" s="8">
        <v>0</v>
      </c>
      <c r="G44" s="8">
        <v>0</v>
      </c>
      <c r="H44" s="8">
        <v>0</v>
      </c>
      <c r="I44" s="8">
        <v>30</v>
      </c>
      <c r="J44" s="8">
        <v>0</v>
      </c>
      <c r="K44" s="8">
        <v>0</v>
      </c>
      <c r="L44" s="8">
        <v>380</v>
      </c>
      <c r="M44" s="8">
        <v>0</v>
      </c>
      <c r="N44" s="8">
        <v>0</v>
      </c>
      <c r="O44" s="8">
        <v>0</v>
      </c>
      <c r="P44" s="8">
        <f>291+60+31.7+188.6</f>
        <v>571.3</v>
      </c>
      <c r="Q44" s="9">
        <f>SUM(B44:P44)</f>
        <v>2743.3999999999996</v>
      </c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s="3" customFormat="1" ht="20.25">
      <c r="A45" s="62" t="s">
        <v>5</v>
      </c>
      <c r="B45" s="13">
        <f aca="true" t="shared" si="6" ref="B45:P45">B10+B13+B37+B42</f>
        <v>3225.9</v>
      </c>
      <c r="C45" s="13">
        <f t="shared" si="6"/>
        <v>7190.099999999999</v>
      </c>
      <c r="D45" s="13">
        <f t="shared" si="6"/>
        <v>6522.900000000001</v>
      </c>
      <c r="E45" s="13">
        <f t="shared" si="6"/>
        <v>5569.900000000001</v>
      </c>
      <c r="F45" s="13">
        <f t="shared" si="6"/>
        <v>3790.9</v>
      </c>
      <c r="G45" s="13">
        <f t="shared" si="6"/>
        <v>7139.599999999999</v>
      </c>
      <c r="H45" s="13">
        <f t="shared" si="6"/>
        <v>5137.2</v>
      </c>
      <c r="I45" s="13">
        <f t="shared" si="6"/>
        <v>2167.9</v>
      </c>
      <c r="J45" s="13">
        <f t="shared" si="6"/>
        <v>2970.9</v>
      </c>
      <c r="K45" s="13">
        <f t="shared" si="6"/>
        <v>1430.3999999999999</v>
      </c>
      <c r="L45" s="13">
        <f t="shared" si="6"/>
        <v>8495.6</v>
      </c>
      <c r="M45" s="13">
        <f t="shared" si="6"/>
        <v>14479</v>
      </c>
      <c r="N45" s="13">
        <f t="shared" si="6"/>
        <v>5981.3</v>
      </c>
      <c r="O45" s="13">
        <f t="shared" si="6"/>
        <v>4644.099999999999</v>
      </c>
      <c r="P45" s="13">
        <f t="shared" si="6"/>
        <v>51085.30000000001</v>
      </c>
      <c r="Q45" s="14">
        <f>SUM(B45:P45)</f>
        <v>129831.00000000003</v>
      </c>
      <c r="R45" s="1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s="6" customFormat="1" ht="34.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s="5" customFormat="1" ht="12.7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s="5" customFormat="1" ht="20.2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  <c r="Q48" s="45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s="6" customFormat="1" ht="38.25" customHeight="1">
      <c r="A49" s="16"/>
      <c r="B49" s="21"/>
      <c r="C49" s="21"/>
      <c r="D49" s="1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s="5" customFormat="1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s="6" customFormat="1" ht="42" customHeight="1">
      <c r="A51" s="16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s="5" customFormat="1" ht="12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s="7" customFormat="1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1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</row>
    <row r="54" spans="1:32" s="7" customFormat="1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s="7" customFormat="1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1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</row>
    <row r="56" spans="1:32" s="7" customFormat="1" ht="15">
      <c r="A56" s="40"/>
      <c r="B56" s="40"/>
      <c r="C56" s="40"/>
      <c r="D56" s="40"/>
      <c r="E56" s="40"/>
      <c r="F56" s="40"/>
      <c r="G56" s="40"/>
      <c r="H56" s="42"/>
      <c r="I56" s="40"/>
      <c r="J56" s="43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7" customFormat="1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7" customFormat="1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7" customFormat="1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7" customFormat="1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7" customFormat="1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7" customFormat="1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7" customFormat="1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7" customFormat="1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7" customFormat="1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7" customFormat="1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7" customFormat="1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7" customFormat="1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s="7" customFormat="1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s="7" customFormat="1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s="7" customFormat="1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7" customFormat="1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0" s="7" customFormat="1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7" customFormat="1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</row>
    <row r="76" spans="1:30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</row>
    <row r="77" spans="1:30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0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spans="1:30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1:30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2" spans="1:30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</row>
    <row r="83" spans="1:30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1:30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0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1:30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1:30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1:30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1:30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1:30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1:30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1:30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1:30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1:30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1:30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1:30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1:30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1:30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1:30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1:30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1:30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1:30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1:30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1:30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1:30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1:30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1:19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</sheetData>
  <sheetProtection/>
  <protectedRanges>
    <protectedRange sqref="A1:IV65536" name="Диапазон1"/>
  </protectedRanges>
  <mergeCells count="7">
    <mergeCell ref="O1:Q1"/>
    <mergeCell ref="O2:Q2"/>
    <mergeCell ref="O3:Q3"/>
    <mergeCell ref="A8:O8"/>
    <mergeCell ref="O5:Q5"/>
    <mergeCell ref="O7:Q7"/>
    <mergeCell ref="O6:Q6"/>
  </mergeCells>
  <printOptions/>
  <pageMargins left="0.984251968503937" right="0.15748031496062992" top="0.1968503937007874" bottom="0.31496062992125984" header="0.15748031496062992" footer="0.2362204724409449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7bud1</cp:lastModifiedBy>
  <cp:lastPrinted>2015-10-29T12:41:15Z</cp:lastPrinted>
  <dcterms:created xsi:type="dcterms:W3CDTF">2005-09-10T09:08:30Z</dcterms:created>
  <dcterms:modified xsi:type="dcterms:W3CDTF">2015-10-29T12:42:06Z</dcterms:modified>
  <cp:category/>
  <cp:version/>
  <cp:contentType/>
  <cp:contentStatus/>
</cp:coreProperties>
</file>