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2"/>
  </bookViews>
  <sheets>
    <sheet name="РП" sheetId="1" r:id="rId1"/>
    <sheet name="Ведомственная структура" sheetId="2" r:id="rId2"/>
    <sheet name="программы" sheetId="3" r:id="rId3"/>
  </sheets>
  <definedNames>
    <definedName name="_xlnm.Print_Area" localSheetId="1">'Ведомственная структура'!$A$1:$K$640</definedName>
    <definedName name="_xlnm.Print_Area" localSheetId="2">'программы'!$A$1:$J$481</definedName>
    <definedName name="_xlnm.Print_Area" localSheetId="0">'РП'!$A$1:$G$55</definedName>
  </definedNames>
  <calcPr fullCalcOnLoad="1"/>
</workbook>
</file>

<file path=xl/sharedStrings.xml><?xml version="1.0" encoding="utf-8"?>
<sst xmlns="http://schemas.openxmlformats.org/spreadsheetml/2006/main" count="6257" uniqueCount="406">
  <si>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"Наследие" государственной программы Российской Федерации "Развитие культуры и туризма"</t>
  </si>
  <si>
    <t>5147</t>
  </si>
  <si>
    <t>Государственная поддержка муниципальных учреждений культуры</t>
  </si>
  <si>
    <t>Поддержка малого и среднего предпринимательства</t>
  </si>
  <si>
    <t>8028</t>
  </si>
  <si>
    <t>Муниципальная программа "Охрана окружающей среды в муниципальном образовании "Пинежский муниципальный район" на 2014-2020 годы"</t>
  </si>
  <si>
    <t>Капитальный ремонт гидротехнических сооружений</t>
  </si>
  <si>
    <t>Капитальный ремонт гидротехнических сооружений за счет средств районного бюджета</t>
  </si>
  <si>
    <t>8029</t>
  </si>
  <si>
    <t>Выравнивание бюджетной обеспеченности поселений</t>
  </si>
  <si>
    <t>7801</t>
  </si>
  <si>
    <t>Дотации</t>
  </si>
  <si>
    <t>510</t>
  </si>
  <si>
    <t>8030</t>
  </si>
  <si>
    <t>Муниципальная программа "Поддержание устойчивого исполнения бюджетов муниципальных образований поселений Пинежского муниципального района (2014-2016 годы)"</t>
  </si>
  <si>
    <t>Муниципальное развитие</t>
  </si>
  <si>
    <t>8031</t>
  </si>
  <si>
    <t>Муниципальная программа "Развитие общего образования и воспитания детей в Пинежском муниципальном районе на 2014-2016 годы"</t>
  </si>
  <si>
    <t>8011</t>
  </si>
  <si>
    <t>15</t>
  </si>
  <si>
    <t>Мероприятия по оздоровлению детей</t>
  </si>
  <si>
    <t>8008</t>
  </si>
  <si>
    <t>61</t>
  </si>
  <si>
    <t>62</t>
  </si>
  <si>
    <t>63</t>
  </si>
  <si>
    <t>64</t>
  </si>
  <si>
    <t>65</t>
  </si>
  <si>
    <t>66</t>
  </si>
  <si>
    <t>8033</t>
  </si>
  <si>
    <t>67</t>
  </si>
  <si>
    <t>69</t>
  </si>
  <si>
    <t>70</t>
  </si>
  <si>
    <t>71</t>
  </si>
  <si>
    <t>72</t>
  </si>
  <si>
    <t>73</t>
  </si>
  <si>
    <t>Развитие и поддержка территориального общественного самоуправления в Пинежском районе</t>
  </si>
  <si>
    <t>Муниципальная программа "Обеспечение качественным, доступным жильем и объектами жилищно-коммунального хозяйства населения Пинежского муниципального района на 2014-2020 годы"</t>
  </si>
  <si>
    <t>Подпрограмма "Развитие сферы туризма в Пинежском муниципальном районе"</t>
  </si>
  <si>
    <t>Непрограммные расходы в области коммунального хозяйства</t>
  </si>
  <si>
    <t>74</t>
  </si>
  <si>
    <t>Проектно-изыскательские работы по строительству детского сада на 280 мест в с. Карпогоры Пинежского района</t>
  </si>
  <si>
    <t>8032</t>
  </si>
  <si>
    <t xml:space="preserve">Выплата муниципальной доплаты к пенсии </t>
  </si>
  <si>
    <t>Выплата муниципальной доплаты к пенсии</t>
  </si>
  <si>
    <t>Подпрограмма "Молодежь Пинежья на 2014-2016 годы"</t>
  </si>
  <si>
    <t>Осуществление государственных полномочий по формированию торгового реестра</t>
  </si>
  <si>
    <t xml:space="preserve">Развитие территориального общественного самоуправления Архангельской области </t>
  </si>
  <si>
    <t>Подпрограмма "Развитие сферы культуры в Пинежском муниципальном районе"</t>
  </si>
  <si>
    <t>Мероприятия в сфере культуры, искусства и туризма</t>
  </si>
  <si>
    <t xml:space="preserve">Бюджетные инвестиции </t>
  </si>
  <si>
    <t>Мероприятия в области коммунального хозяйства</t>
  </si>
  <si>
    <t>Муниципальная программа "Энергосбережение и повышение энергетической эффективности в муниципальном образовании "Пинежский муниципальный район" на 2014-2020 годы"</t>
  </si>
  <si>
    <t>Муниципальная программа "Развитие сферы культуры и туризма в Пинежском муниципальном районе на 2014-2016 г.г"</t>
  </si>
  <si>
    <t>Муниципальная программа "Развитие физической культуры, спорта, повышение эффективности реализации молодежной политики в Пинежском муниципальном районе на 2014-2016 годы"</t>
  </si>
  <si>
    <t>Подпрограмма "Развитие физической культуры и спорта на 2014-2016 годы"</t>
  </si>
  <si>
    <t>Мероприятия в сфере молодежной политики</t>
  </si>
  <si>
    <t>Подпрограмма "Профилактика безнадзорности и правонарушений несовершеннолетних на 2014-2016 годы"</t>
  </si>
  <si>
    <t>8007</t>
  </si>
  <si>
    <t>8003</t>
  </si>
  <si>
    <t>8016</t>
  </si>
  <si>
    <t>8006</t>
  </si>
  <si>
    <t>8018</t>
  </si>
  <si>
    <t>8009</t>
  </si>
  <si>
    <t>8019</t>
  </si>
  <si>
    <t>8012</t>
  </si>
  <si>
    <t>8013</t>
  </si>
  <si>
    <t>8014</t>
  </si>
  <si>
    <t>8004</t>
  </si>
  <si>
    <t>8017</t>
  </si>
  <si>
    <t>8010</t>
  </si>
  <si>
    <t>Непрограммные расходы в области социальной политики</t>
  </si>
  <si>
    <t>8015</t>
  </si>
  <si>
    <t>Муниципальная программа "Профилактика правонарушений на территории Пинежского муниципального района на 2014-2016 годы"</t>
  </si>
  <si>
    <t>Муниципальная программа "Обеспечение жильем молодых семей на 2014-2017 годы"</t>
  </si>
  <si>
    <t>8020</t>
  </si>
  <si>
    <t>Мероприятия в сфере социальной политики</t>
  </si>
  <si>
    <t>Муниципальная программа "Устойчивое развитие сельских территорий Пинежского муниципального района на 2014-2017 годы"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</si>
  <si>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</si>
  <si>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</si>
  <si>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</si>
  <si>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410</t>
  </si>
  <si>
    <t>5118</t>
  </si>
  <si>
    <t>7822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</si>
  <si>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</si>
  <si>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</si>
  <si>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7868</t>
  </si>
  <si>
    <t>Непрограммные расходы в области дорожного хозяйства</t>
  </si>
  <si>
    <t>68</t>
  </si>
  <si>
    <t>Итого:</t>
  </si>
  <si>
    <t>Распределение бюджетных ассигнований на 2014 год по разделам и подразделам классификации расходов бюджетов</t>
  </si>
  <si>
    <t>8001</t>
  </si>
  <si>
    <t>Обеспечение функционирования Главы муниципального образования</t>
  </si>
  <si>
    <t>Обеспечение деятельности Собрания депутатов муниципального образования</t>
  </si>
  <si>
    <t>Председатель Собрания депутатов муниципального образования</t>
  </si>
  <si>
    <t>Расходы на содержание муниципальных органов и обеспечение их функций</t>
  </si>
  <si>
    <t>Собрание депутатов муниципального образования</t>
  </si>
  <si>
    <t xml:space="preserve">Обеспечение деятельности контрольно-счетной комиссии </t>
  </si>
  <si>
    <t>Обеспечение деятельности исполнительных органов местного самоуправления</t>
  </si>
  <si>
    <t>Резервный фонд администрации муниципального образования «Пинежский муниципальный район»</t>
  </si>
  <si>
    <t>II. НЕПРОГРАММНЫЕ НАПРАВЛЕНИЯ ДЕЯТЕЛЬНОСТИ</t>
  </si>
  <si>
    <t xml:space="preserve">Распределение  бюджетных ассигнований на реализацию муниципальных программ муниципального образования «Пинежский муниципальный район» и непрограммных направлений деятельности на 2014 год </t>
  </si>
  <si>
    <t>Непрограммные расходы в области национальной обороны</t>
  </si>
  <si>
    <t>7870</t>
  </si>
  <si>
    <t>7869</t>
  </si>
  <si>
    <t>7866</t>
  </si>
  <si>
    <t>Непрограммные расходы в области национальной безопасности и правоохранительной деятельности</t>
  </si>
  <si>
    <t>Мероприятия в сфере гражданской обороны и защиты населения и территорий Пинежского района от чрезвычайных ситуаций, осуществляемые органами местного самоуправления</t>
  </si>
  <si>
    <t>Мероприятия в сфере обеспечения пожарной безопасности, осуществляемые органами местного самоуправления</t>
  </si>
  <si>
    <t>Непрограммные расходы в области образования</t>
  </si>
  <si>
    <t xml:space="preserve">Собрания депутатов </t>
  </si>
  <si>
    <t>Контрольно-счетная комиссия Пинежского муниципального района</t>
  </si>
  <si>
    <t>335</t>
  </si>
  <si>
    <t>Сельское хозяйство и рыболовство</t>
  </si>
  <si>
    <t>Прочие межбюджетные трансферты общего характера</t>
  </si>
  <si>
    <t>Софинансирование вопросов местного значения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</si>
  <si>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</si>
  <si>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</si>
  <si>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>Комитет по финансам Администрации МО "Пинежский район"</t>
  </si>
  <si>
    <t>Отдел по культуре и туризму Администрации МО "Пинежский район"</t>
  </si>
  <si>
    <t>Водное хозяйство</t>
  </si>
  <si>
    <t>Раз-дел</t>
  </si>
  <si>
    <t>Под-раз-дел</t>
  </si>
  <si>
    <t>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</si>
  <si>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</si>
  <si>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</si>
  <si>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Физическая культура и спорт</t>
  </si>
  <si>
    <t xml:space="preserve">        Всего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</si>
  <si>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</si>
  <si>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Физическая культура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</si>
  <si>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</si>
  <si>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Осуществление государственных полномочий по выплате вознаграждений профессиональным опекунам</t>
  </si>
  <si>
    <t xml:space="preserve">Закупка и доставка каменного угля </t>
  </si>
  <si>
    <t>Иные непрограммные расходы в области общегосударственных вопросов</t>
  </si>
  <si>
    <t>Мероприятия в сфере общегосударственных вопросов, осуществляемые органами местного самоуправления</t>
  </si>
  <si>
    <t>Представительские расходы органов местного самоуправления</t>
  </si>
  <si>
    <t>Муниципальная программа "Развитие и поддержка территориального общественного самоуправления в Пинежском районе на 2014-2016 годы"</t>
  </si>
  <si>
    <t>7842</t>
  </si>
  <si>
    <t>Муниципальная программа "Доступная среда на 2014-2016 годы"</t>
  </si>
  <si>
    <t>Непрограммные расходы в области культуры</t>
  </si>
  <si>
    <t>Мероприятия по проведению оздоровительной кампании детей за счет средств областного бюджета</t>
  </si>
  <si>
    <t>7832</t>
  </si>
  <si>
    <t>7873</t>
  </si>
  <si>
    <t>Мероприятия в области физической культуры и спорта</t>
  </si>
  <si>
    <t>Формирование доступной среды для инвалидов в муниципальных районах и городских округах Архангельской области</t>
  </si>
  <si>
    <t>7846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</si>
  <si>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</si>
  <si>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</si>
  <si>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</si>
  <si>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</si>
  <si>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</si>
  <si>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</si>
  <si>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</si>
  <si>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</si>
  <si>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</si>
  <si>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</si>
  <si>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</si>
  <si>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</si>
  <si>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</si>
  <si>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</si>
  <si>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</si>
  <si>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</si>
  <si>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</si>
  <si>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Капитальные вложения в объекты недвижимого имущества государственной (муниципальной) собственности</t>
  </si>
  <si>
    <t>400</t>
  </si>
  <si>
    <t>Субвенции</t>
  </si>
  <si>
    <t>530</t>
  </si>
  <si>
    <t>Субсидии</t>
  </si>
  <si>
    <t>Реализация общеобразовательных программ</t>
  </si>
  <si>
    <t>7862</t>
  </si>
  <si>
    <t>7865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</si>
  <si>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</si>
  <si>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</si>
  <si>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</si>
  <si>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7875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</si>
  <si>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</si>
  <si>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520</t>
  </si>
  <si>
    <t>7031</t>
  </si>
  <si>
    <t>7891</t>
  </si>
  <si>
    <t>Повышение средней заработной платы работников муниципальных учреждений культуры</t>
  </si>
  <si>
    <t>01</t>
  </si>
  <si>
    <t>06</t>
  </si>
  <si>
    <t>04</t>
  </si>
  <si>
    <t>03</t>
  </si>
  <si>
    <t>05</t>
  </si>
  <si>
    <t>07</t>
  </si>
  <si>
    <t>08</t>
  </si>
  <si>
    <t>02</t>
  </si>
  <si>
    <t>Жилищно-коммунальное хозяйство</t>
  </si>
  <si>
    <t>Образование</t>
  </si>
  <si>
    <t>Социальная политика</t>
  </si>
  <si>
    <t>ВСЕГО</t>
  </si>
  <si>
    <t>Наименование</t>
  </si>
  <si>
    <t>Резервные фонды</t>
  </si>
  <si>
    <t>х</t>
  </si>
  <si>
    <t>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</si>
  <si>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</si>
  <si>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</si>
  <si>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</si>
  <si>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</si>
  <si>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Коммунальное хозяйство</t>
  </si>
  <si>
    <t>Общее образование</t>
  </si>
  <si>
    <t>Другие вопросы в области образования</t>
  </si>
  <si>
    <t>Культура</t>
  </si>
  <si>
    <t>Собрание депутатов МО "Пинежский район"</t>
  </si>
  <si>
    <t>целевая статья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</si>
  <si>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</si>
  <si>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</si>
  <si>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</si>
  <si>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Социальное обеспечение населения</t>
  </si>
  <si>
    <t>Молодежная политика и оздоровление детей</t>
  </si>
  <si>
    <t>Другие общегосударственные вопросы</t>
  </si>
  <si>
    <t>Пенсионное обеспечение</t>
  </si>
  <si>
    <t>12</t>
  </si>
  <si>
    <t>Межбюджетные трансферты</t>
  </si>
  <si>
    <t>14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</si>
  <si>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</si>
  <si>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</si>
  <si>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</si>
  <si>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МО "Пинежский район"</t>
  </si>
  <si>
    <t>Осуществление государственных полномочий по организации и осуществлению деятельности по опеке и попечительству</t>
  </si>
  <si>
    <t>095</t>
  </si>
  <si>
    <t>071</t>
  </si>
  <si>
    <t>331</t>
  </si>
  <si>
    <t>332</t>
  </si>
  <si>
    <t>Охрана семьи и детства</t>
  </si>
  <si>
    <t>раз-дел</t>
  </si>
  <si>
    <t>под-раз-дел</t>
  </si>
  <si>
    <t>500</t>
  </si>
  <si>
    <t>Иные межбюджетные трансферты</t>
  </si>
  <si>
    <t>гла-ва</t>
  </si>
  <si>
    <t>вид рас-хо-дов</t>
  </si>
  <si>
    <t>Управление образования администрации МО "Пинежский район"</t>
  </si>
  <si>
    <t>333</t>
  </si>
  <si>
    <t>334</t>
  </si>
  <si>
    <t>КУМИ и ЖКХ администрации МО "Пинежский район"</t>
  </si>
  <si>
    <t>Осуществление первичного воинского учета на территориях, где отсутствуют военные комиссариаты</t>
  </si>
  <si>
    <t>13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</si>
  <si>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</si>
  <si>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оборона</t>
  </si>
  <si>
    <t>Мобилизационная и вневойсковая подготовка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</si>
  <si>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</si>
  <si>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</si>
  <si>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</si>
  <si>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Другие вопросы в области культуры, кинематографии </t>
  </si>
  <si>
    <t>Дорожное хозяйство (дорожные фонды)</t>
  </si>
  <si>
    <t xml:space="preserve">Физическая культура </t>
  </si>
  <si>
    <t>Физическая культура 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</si>
  <si>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</si>
  <si>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</si>
  <si>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пожарной безопасности</t>
  </si>
  <si>
    <t>Бюджетные инвестиции в объекты капитального строительства собственности муниципальных образований</t>
  </si>
  <si>
    <t>Закупка товаров, работ и услуг
для государственных (муниципальных) нужд</t>
  </si>
  <si>
    <t>Осуществление государственных полномочий в сфере охраны труда</t>
  </si>
  <si>
    <t>7871</t>
  </si>
  <si>
    <t>Расходы на выплату персоналу казенных учреждений</t>
  </si>
  <si>
    <t xml:space="preserve">I.  МУНИЦИПАЛЬНЫЕ ПРОГРАММЫ 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</si>
  <si>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</si>
  <si>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Межбюджетные трансферты бюджетам поселений на осуществление части полномочий района по капитальному ремонту, ремонту и содержанию автомобильных дорог общего пользования местного значения,  находящихся в собственности муниципального района</t>
  </si>
  <si>
    <t>Мероприятия в области образования</t>
  </si>
  <si>
    <t>Жилищное хозяйство</t>
  </si>
  <si>
    <t>Ведомственная структура расходов районного бюджета на 2014 год</t>
  </si>
  <si>
    <t>№ п/п</t>
  </si>
  <si>
    <t xml:space="preserve">Целевая статья </t>
  </si>
  <si>
    <t>Вид рас-хо-дов</t>
  </si>
  <si>
    <t>2</t>
  </si>
  <si>
    <t>3</t>
  </si>
  <si>
    <t>0</t>
  </si>
  <si>
    <t>0000</t>
  </si>
  <si>
    <t>1</t>
  </si>
  <si>
    <t>Оказание финансовой поддержки гражданам в целях осуществления индивидуального жилищного строительства за счет средств районного бюджета</t>
  </si>
  <si>
    <t>8021</t>
  </si>
  <si>
    <t>Муниципальная программа "Развитие агропромышленного комплекса Пинежского муниципального района на 2014-2017 годы"</t>
  </si>
  <si>
    <t>Поддержка сельскохозяйственного производства</t>
  </si>
  <si>
    <t>8022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</si>
  <si>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</si>
  <si>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</si>
  <si>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Мероприятия в области сельского хозяйства</t>
  </si>
  <si>
    <t>8023</t>
  </si>
  <si>
    <t>Непрограммные расходы  в области национальной экономики</t>
  </si>
  <si>
    <t>8024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</si>
  <si>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</si>
  <si>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8025</t>
  </si>
  <si>
    <t>8026</t>
  </si>
  <si>
    <t>Муниципальная программа "Улучшение эксплуатационного состояния автомобильных дорог общего пользования местного значения Пинежского муниципального района на 2014-2016 годы"</t>
  </si>
  <si>
    <t>8027</t>
  </si>
  <si>
    <t>540</t>
  </si>
  <si>
    <t>Муниципальная программа "Развитие малого и среднего предпринимательства в Пинежском муниципальном районе на 2014-2017 годы"</t>
  </si>
  <si>
    <t xml:space="preserve">Приложение № 6  к решению </t>
  </si>
  <si>
    <t xml:space="preserve">Приложение № 7 к решению </t>
  </si>
  <si>
    <t xml:space="preserve">Приложение № 8 к решению 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</si>
  <si>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осуществляемой за счет бюджетных ассигнований муниципальных дорожных фондов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</si>
  <si>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</si>
  <si>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7910</t>
  </si>
  <si>
    <t>7140</t>
  </si>
  <si>
    <t>Резервный фонд Правительства Архангельской области</t>
  </si>
  <si>
    <t>7876</t>
  </si>
  <si>
    <t>Осуществление государственных полномочий по присвоению спортивных разрядов</t>
  </si>
  <si>
    <t>120</t>
  </si>
  <si>
    <t>Расходы на обеспечение деятельности домов культуры</t>
  </si>
  <si>
    <t>8034</t>
  </si>
  <si>
    <t>Расходы на обеспечение деятельности библиотек</t>
  </si>
  <si>
    <t>8035</t>
  </si>
  <si>
    <t>Расходы на обеспечение деятельности общеобразовательных учреждений</t>
  </si>
  <si>
    <t>8036</t>
  </si>
  <si>
    <t>600</t>
  </si>
  <si>
    <t>Расходы на обеспечение деятельности образовательных учреждений по внешкольной работе с детьми</t>
  </si>
  <si>
    <t>8037</t>
  </si>
  <si>
    <t>Дошкольное образование</t>
  </si>
  <si>
    <t>Непрограммные расходы в области жилищного хозяйства</t>
  </si>
  <si>
    <t>75</t>
  </si>
  <si>
    <t>8038</t>
  </si>
  <si>
    <t>Приобретение служебного жилого помещения</t>
  </si>
  <si>
    <t>Топливно-энергетический комплекс</t>
  </si>
  <si>
    <t>Мероприятия в области топливно-энергетического комплекса</t>
  </si>
  <si>
    <t>8039</t>
  </si>
  <si>
    <t>от 24 декабря 2013 года № 227</t>
  </si>
  <si>
    <t>Мероприятия в области жилищного хозяйства</t>
  </si>
  <si>
    <t>Сумма, тыс. рублей</t>
  </si>
  <si>
    <t>Сумма,          тыс. рублей</t>
  </si>
  <si>
    <t>Сумма,             тыс. рублей</t>
  </si>
  <si>
    <t>Изменения,          тыс. рублей</t>
  </si>
  <si>
    <t>Изменения,             тыс. рублей</t>
  </si>
  <si>
    <t>5</t>
  </si>
  <si>
    <t>Изменения, тыс. рублей</t>
  </si>
  <si>
    <t>8040</t>
  </si>
  <si>
    <t>7824</t>
  </si>
  <si>
    <t xml:space="preserve"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
</t>
  </si>
  <si>
    <t>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</si>
  <si>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</si>
  <si>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 xml:space="preserve">Социальное обеспечение и иные выплаты населению
</t>
  </si>
  <si>
    <t xml:space="preserve">Иные выплаты населению
</t>
  </si>
  <si>
    <t>360</t>
  </si>
  <si>
    <t>Схема территориального планирования Пинежского муниципального района</t>
  </si>
  <si>
    <t>8041</t>
  </si>
  <si>
    <t>Прочие мероприятия, осуществляемые за счет межбюджетных трансфертов прошлых лет из местного бюджета</t>
  </si>
  <si>
    <t>Строительство локального водопровода в пос. Сия Пинежского района (реконструкция водозабора)</t>
  </si>
  <si>
    <t>9990</t>
  </si>
  <si>
    <t>9991</t>
  </si>
  <si>
    <t>Модернизация и капитальный ремонт объектов топливно-энергетического комплекса и жилищно-коммунального хозяйства</t>
  </si>
  <si>
    <t>7834</t>
  </si>
  <si>
    <t>Непрограммные расходы в области сельского хозяйства</t>
  </si>
  <si>
    <t>76</t>
  </si>
  <si>
    <t>Возмещение части процентной ставки по долгосрочным, среднесрочным и краткосрочным кредитам, взятым гражданами, ведущими личное подсобное хозяйство</t>
  </si>
  <si>
    <t xml:space="preserve">76 </t>
  </si>
  <si>
    <t xml:space="preserve">0 </t>
  </si>
  <si>
    <t>5055</t>
  </si>
  <si>
    <t>7893</t>
  </si>
  <si>
    <t>Разработка генеральных планов и правил землепользования</t>
  </si>
  <si>
    <t>7828</t>
  </si>
  <si>
    <t>Прочие мероприятия, осуществляемые за счет межбюджетных трансфертов прошлых лет из областного бюджета</t>
  </si>
  <si>
    <t>7990</t>
  </si>
  <si>
    <t>Оказание финансовой поддержки гражданам в целях осуществления индивидуального жилищного строительства</t>
  </si>
  <si>
    <t>7850</t>
  </si>
  <si>
    <t>9503</t>
  </si>
  <si>
    <t>Обеспечение мероприятий по переселению граждан из аварийного жилищного фонда с учетом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</si>
  <si>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некоммерческим организациям (за исключением
государственных (муниципальных) учреждений)
</t>
  </si>
  <si>
    <t>630</t>
  </si>
  <si>
    <t>Премии и гранты</t>
  </si>
  <si>
    <t>350</t>
  </si>
  <si>
    <t>из них: МО "Нюхченское"</t>
  </si>
  <si>
    <t xml:space="preserve">           МО "Сосновское"</t>
  </si>
  <si>
    <t xml:space="preserve">           МО "Лавельское"</t>
  </si>
  <si>
    <t xml:space="preserve">           МО "Веркольское"</t>
  </si>
  <si>
    <t xml:space="preserve">           МО "Кушкопальское"</t>
  </si>
  <si>
    <t xml:space="preserve">           МО "Кеврольское"</t>
  </si>
  <si>
    <t xml:space="preserve">           МО "Карпогорское"</t>
  </si>
  <si>
    <t xml:space="preserve">           МО "Покшеньгское"</t>
  </si>
  <si>
    <t xml:space="preserve">           МО "Шилегское"</t>
  </si>
  <si>
    <t xml:space="preserve">           МО "Сийское"</t>
  </si>
  <si>
    <t xml:space="preserve">           МО "Пиринемское"</t>
  </si>
  <si>
    <t xml:space="preserve">           МО "Труфаногорское"</t>
  </si>
  <si>
    <t xml:space="preserve">           МО "Сурское"</t>
  </si>
  <si>
    <t>7920</t>
  </si>
  <si>
    <t>5016</t>
  </si>
  <si>
    <t>Мероприятия федеральной целевой программы "Развитие водохозяйственного комплекса Российской Федерации в 2012-2020 годах"</t>
  </si>
  <si>
    <t>7851</t>
  </si>
  <si>
    <t>Реализация мероприятий по обеспечению жильем молодых семей</t>
  </si>
  <si>
    <t>Улучшение жилищных условий граждан, проживающих в сельской местности, в том числе молодых семей и молодых специалистов</t>
  </si>
  <si>
    <t>Благоустройство</t>
  </si>
  <si>
    <t xml:space="preserve">Непрограммные расходы в области коммунального хозяйства
</t>
  </si>
  <si>
    <t>Резервый фонд Правительства Архангельской области</t>
  </si>
  <si>
    <t>5018</t>
  </si>
  <si>
    <t>Субсидии на реализацию мероприятий федеральной целевой программы "Устойчивое развитие сельских территорий на 2014-2017 годы на период до 2020 года"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</si>
  <si>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5020</t>
  </si>
  <si>
    <t>Мероприятия подпрограммы "Обеспечение жильем молодых семей" Федеральной целевой программы "Жилище" на 2011-2015 годы</t>
  </si>
  <si>
    <t xml:space="preserve"> Непрограммные расходы в области коммунального хозяйства
</t>
  </si>
  <si>
    <t xml:space="preserve"> Резервный фонд Правительства Архангельской области</t>
  </si>
  <si>
    <t>8099</t>
  </si>
  <si>
    <t>830</t>
  </si>
  <si>
    <t>Исполнение судебных актов</t>
  </si>
  <si>
    <t>5064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</si>
  <si>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</si>
  <si>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7853</t>
  </si>
  <si>
    <t>Мероприятия по реализации молодежной политики в муниципальных образованиях</t>
  </si>
  <si>
    <t>Реализация подпрограммы муниципальной программы муниципального образования "Пинежский район", непрограммных направлений расходов районного бюджета"</t>
  </si>
  <si>
    <t>Реализация подпрограммы муниципальной программы муниципального образования "Пинежский район", непрограммных направлений расходов районного бюджета</t>
  </si>
  <si>
    <t>5146</t>
  </si>
  <si>
    <t xml:space="preserve">от      ноября  2014 года № </t>
  </si>
  <si>
    <t xml:space="preserve">от          ноября  2014 года № </t>
  </si>
  <si>
    <t xml:space="preserve">Приложение № 2  к решению </t>
  </si>
  <si>
    <t xml:space="preserve">Приложение № 3 к решению </t>
  </si>
  <si>
    <t xml:space="preserve">Приложение № 4 к решению </t>
  </si>
  <si>
    <t>Утверждено на год</t>
  </si>
  <si>
    <t>тыс.руб.</t>
  </si>
  <si>
    <t xml:space="preserve">от         ноября  2014 года № 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</si>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</sst>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"/>
    <numFmt numFmtId="179" formatCode="0000000"/>
    <numFmt numFmtId="180" formatCode="000"/>
    <numFmt numFmtId="181" formatCode="#,##0.00&quot;р.&quot;"/>
    <numFmt numFmtId="182" formatCode="#,##0.000"/>
    <numFmt numFmtId="183" formatCode="#,##0.0"/>
    <numFmt numFmtId="184" formatCode="#,##0.00_р_."/>
    <numFmt numFmtId="185" formatCode="#,##0.0_р_."/>
    <numFmt numFmtId="186" formatCode="[$€-2]\ ###,000_);[Red]\([$€-2]\ ###,000\)"/>
    <numFmt numFmtId="187" formatCode="_-* #,##0.0_р_._-;\-* #,##0.0_р_._-;_-* &quot;-&quot;?_р_._-;_-@_-"/>
    <numFmt numFmtId="188" formatCode="mmm/yyyy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%"/>
  </numFmts>
  <fonts count="5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7"/>
      <name val="Arial"/>
      <family val="2"/>
    </font>
    <font>
      <sz val="7"/>
      <name val="Arial Cyr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b/>
      <sz val="10"/>
      <color indexed="8"/>
      <name val="Arial"/>
      <family val="2"/>
    </font>
    <font>
      <b/>
      <sz val="14"/>
      <color indexed="8"/>
      <name val="Arial Cyr"/>
      <family val="2"/>
    </font>
    <font>
      <sz val="12"/>
      <color indexed="8"/>
      <name val="Arial Cyr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yr"/>
      <family val="2"/>
    </font>
    <font>
      <b/>
      <sz val="11"/>
      <color indexed="8"/>
      <name val="Arial Cyr"/>
      <family val="2"/>
    </font>
    <font>
      <sz val="10"/>
      <color indexed="12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1"/>
      <color indexed="8"/>
      <name val="Times New Roman"/>
      <family val="1"/>
    </font>
    <font>
      <sz val="7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23" borderId="0">
      <alignment/>
      <protection/>
    </xf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82">
    <xf numFmtId="0" fontId="0" fillId="0" borderId="0" xfId="0" applyAlignment="1">
      <alignment/>
    </xf>
    <xf numFmtId="0" fontId="1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87" fontId="7" fillId="0" borderId="2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187" fontId="0" fillId="0" borderId="20" xfId="0" applyNumberForma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2" fillId="0" borderId="17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87" fontId="5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87" fontId="7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187" fontId="0" fillId="0" borderId="0" xfId="0" applyNumberFormat="1" applyFill="1" applyAlignment="1">
      <alignment/>
    </xf>
    <xf numFmtId="0" fontId="13" fillId="0" borderId="0" xfId="0" applyFont="1" applyAlignment="1">
      <alignment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49" fontId="0" fillId="0" borderId="0" xfId="53" applyNumberFormat="1" applyFont="1" applyFill="1" applyAlignment="1">
      <alignment horizontal="center" vertical="center"/>
      <protection/>
    </xf>
    <xf numFmtId="0" fontId="0" fillId="0" borderId="0" xfId="53" applyFont="1" applyFill="1">
      <alignment/>
      <protection/>
    </xf>
    <xf numFmtId="49" fontId="0" fillId="0" borderId="0" xfId="53" applyNumberFormat="1" applyFont="1" applyFill="1" applyAlignment="1">
      <alignment horizontal="left"/>
      <protection/>
    </xf>
    <xf numFmtId="0" fontId="0" fillId="0" borderId="0" xfId="53" applyFont="1" applyFill="1" applyAlignment="1">
      <alignment vertical="center"/>
      <protection/>
    </xf>
    <xf numFmtId="0" fontId="0" fillId="0" borderId="0" xfId="53" applyFont="1" applyFill="1" applyBorder="1" applyAlignment="1">
      <alignment horizontal="center"/>
      <protection/>
    </xf>
    <xf numFmtId="49" fontId="0" fillId="0" borderId="22" xfId="53" applyNumberFormat="1" applyFont="1" applyFill="1" applyBorder="1" applyAlignment="1">
      <alignment horizontal="center" vertical="center" wrapText="1"/>
      <protection/>
    </xf>
    <xf numFmtId="0" fontId="0" fillId="0" borderId="23" xfId="53" applyFont="1" applyFill="1" applyBorder="1" applyAlignment="1">
      <alignment horizontal="center" vertical="center" wrapText="1"/>
      <protection/>
    </xf>
    <xf numFmtId="49" fontId="0" fillId="0" borderId="0" xfId="53" applyNumberFormat="1" applyFont="1" applyFill="1">
      <alignment/>
      <protection/>
    </xf>
    <xf numFmtId="0" fontId="13" fillId="0" borderId="0" xfId="53" applyFont="1" applyFill="1">
      <alignment/>
      <protection/>
    </xf>
    <xf numFmtId="49" fontId="13" fillId="0" borderId="24" xfId="53" applyNumberFormat="1" applyFont="1" applyFill="1" applyBorder="1" applyAlignment="1">
      <alignment horizontal="center" vertical="center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right"/>
      <protection/>
    </xf>
    <xf numFmtId="0" fontId="14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0" fillId="0" borderId="0" xfId="53" applyFont="1" applyFill="1" applyAlignment="1">
      <alignment horizontal="right"/>
      <protection/>
    </xf>
    <xf numFmtId="0" fontId="0" fillId="0" borderId="0" xfId="53" applyFont="1" applyFill="1" applyAlignment="1">
      <alignment horizontal="right" vertical="center"/>
      <protection/>
    </xf>
    <xf numFmtId="0" fontId="14" fillId="0" borderId="0" xfId="53" applyFont="1" applyFill="1" applyAlignment="1">
      <alignment horizontal="right"/>
      <protection/>
    </xf>
    <xf numFmtId="0" fontId="18" fillId="0" borderId="0" xfId="53" applyFont="1" applyFill="1" applyAlignment="1">
      <alignment horizontal="right"/>
      <protection/>
    </xf>
    <xf numFmtId="49" fontId="2" fillId="0" borderId="0" xfId="53" applyNumberFormat="1" applyFont="1" applyFill="1" applyAlignment="1">
      <alignment horizontal="center" vertical="center"/>
      <protection/>
    </xf>
    <xf numFmtId="0" fontId="2" fillId="0" borderId="0" xfId="53" applyFont="1" applyFill="1">
      <alignment/>
      <protection/>
    </xf>
    <xf numFmtId="0" fontId="2" fillId="0" borderId="0" xfId="53" applyFont="1" applyFill="1" applyAlignment="1">
      <alignment horizontal="right"/>
      <protection/>
    </xf>
    <xf numFmtId="49" fontId="14" fillId="0" borderId="24" xfId="53" applyNumberFormat="1" applyFont="1" applyFill="1" applyBorder="1" applyAlignment="1">
      <alignment horizontal="center" vertical="center"/>
      <protection/>
    </xf>
    <xf numFmtId="49" fontId="0" fillId="0" borderId="24" xfId="53" applyNumberFormat="1" applyFont="1" applyFill="1" applyBorder="1" applyAlignment="1">
      <alignment horizontal="center" vertical="center"/>
      <protection/>
    </xf>
    <xf numFmtId="49" fontId="2" fillId="0" borderId="24" xfId="53" applyNumberFormat="1" applyFont="1" applyFill="1" applyBorder="1" applyAlignment="1">
      <alignment horizontal="center" vertical="center"/>
      <protection/>
    </xf>
    <xf numFmtId="49" fontId="0" fillId="0" borderId="23" xfId="53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13" fillId="0" borderId="25" xfId="53" applyNumberFormat="1" applyFont="1" applyFill="1" applyBorder="1" applyAlignment="1">
      <alignment horizontal="center" vertical="center"/>
      <protection/>
    </xf>
    <xf numFmtId="49" fontId="2" fillId="0" borderId="25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distributed"/>
    </xf>
    <xf numFmtId="0" fontId="0" fillId="0" borderId="0" xfId="0" applyFont="1" applyAlignment="1">
      <alignment horizontal="center" vertical="distributed"/>
    </xf>
    <xf numFmtId="0" fontId="0" fillId="0" borderId="0" xfId="0" applyFont="1" applyAlignment="1">
      <alignment horizontal="right" vertical="distributed"/>
    </xf>
    <xf numFmtId="0" fontId="14" fillId="0" borderId="0" xfId="0" applyFont="1" applyFill="1" applyAlignment="1">
      <alignment/>
    </xf>
    <xf numFmtId="49" fontId="13" fillId="0" borderId="26" xfId="53" applyNumberFormat="1" applyFont="1" applyFill="1" applyBorder="1" applyAlignment="1">
      <alignment horizontal="center" vertical="center" wrapText="1"/>
      <protection/>
    </xf>
    <xf numFmtId="49" fontId="15" fillId="0" borderId="27" xfId="53" applyNumberFormat="1" applyFont="1" applyFill="1" applyBorder="1" applyAlignment="1">
      <alignment horizontal="center" vertical="center" wrapText="1"/>
      <protection/>
    </xf>
    <xf numFmtId="49" fontId="17" fillId="0" borderId="27" xfId="53" applyNumberFormat="1" applyFont="1" applyFill="1" applyBorder="1" applyAlignment="1">
      <alignment horizontal="center" vertical="center" wrapText="1"/>
      <protection/>
    </xf>
    <xf numFmtId="49" fontId="19" fillId="0" borderId="27" xfId="53" applyNumberFormat="1" applyFont="1" applyFill="1" applyBorder="1" applyAlignment="1">
      <alignment horizontal="center" vertical="center" wrapText="1"/>
      <protection/>
    </xf>
    <xf numFmtId="49" fontId="20" fillId="0" borderId="27" xfId="53" applyNumberFormat="1" applyFont="1" applyFill="1" applyBorder="1" applyAlignment="1">
      <alignment horizontal="center" vertical="center" wrapText="1"/>
      <protection/>
    </xf>
    <xf numFmtId="49" fontId="14" fillId="0" borderId="27" xfId="53" applyNumberFormat="1" applyFont="1" applyFill="1" applyBorder="1" applyAlignment="1">
      <alignment horizontal="center" vertical="center"/>
      <protection/>
    </xf>
    <xf numFmtId="49" fontId="13" fillId="0" borderId="27" xfId="53" applyNumberFormat="1" applyFont="1" applyFill="1" applyBorder="1" applyAlignment="1">
      <alignment horizontal="center" vertical="center"/>
      <protection/>
    </xf>
    <xf numFmtId="49" fontId="2" fillId="0" borderId="27" xfId="53" applyNumberFormat="1" applyFont="1" applyFill="1" applyBorder="1" applyAlignment="1">
      <alignment horizontal="center" vertical="center"/>
      <protection/>
    </xf>
    <xf numFmtId="49" fontId="0" fillId="0" borderId="27" xfId="53" applyNumberFormat="1" applyFont="1" applyFill="1" applyBorder="1" applyAlignment="1">
      <alignment horizontal="center" vertical="center"/>
      <protection/>
    </xf>
    <xf numFmtId="49" fontId="18" fillId="0" borderId="27" xfId="53" applyNumberFormat="1" applyFont="1" applyFill="1" applyBorder="1" applyAlignment="1">
      <alignment horizontal="center" vertical="center"/>
      <protection/>
    </xf>
    <xf numFmtId="0" fontId="9" fillId="0" borderId="28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49" fontId="9" fillId="0" borderId="30" xfId="53" applyNumberFormat="1" applyFont="1" applyFill="1" applyBorder="1" applyAlignment="1">
      <alignment horizontal="center" vertical="center" wrapText="1"/>
      <protection/>
    </xf>
    <xf numFmtId="49" fontId="0" fillId="0" borderId="25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0" xfId="53" applyFont="1" applyFill="1" applyBorder="1" applyAlignment="1">
      <alignment horizontal="right"/>
      <protection/>
    </xf>
    <xf numFmtId="0" fontId="0" fillId="0" borderId="0" xfId="0" applyFill="1" applyAlignment="1">
      <alignment horizontal="right"/>
    </xf>
    <xf numFmtId="0" fontId="0" fillId="0" borderId="0" xfId="53" applyFont="1" applyFill="1" applyAlignment="1">
      <alignment horizontal="center"/>
      <protection/>
    </xf>
    <xf numFmtId="49" fontId="15" fillId="0" borderId="25" xfId="53" applyNumberFormat="1" applyFont="1" applyFill="1" applyBorder="1" applyAlignment="1">
      <alignment horizontal="center" vertical="center" wrapText="1"/>
      <protection/>
    </xf>
    <xf numFmtId="187" fontId="13" fillId="0" borderId="0" xfId="53" applyNumberFormat="1" applyFont="1" applyFill="1">
      <alignment/>
      <protection/>
    </xf>
    <xf numFmtId="0" fontId="13" fillId="0" borderId="0" xfId="0" applyFont="1" applyAlignment="1">
      <alignment/>
    </xf>
    <xf numFmtId="49" fontId="13" fillId="0" borderId="27" xfId="53" applyNumberFormat="1" applyFont="1" applyFill="1" applyBorder="1" applyAlignment="1">
      <alignment horizontal="center" vertical="center"/>
      <protection/>
    </xf>
    <xf numFmtId="187" fontId="13" fillId="0" borderId="0" xfId="53" applyNumberFormat="1" applyFont="1" applyFill="1">
      <alignment/>
      <protection/>
    </xf>
    <xf numFmtId="0" fontId="13" fillId="0" borderId="0" xfId="53" applyFont="1" applyFill="1" applyAlignment="1">
      <alignment horizontal="right"/>
      <protection/>
    </xf>
    <xf numFmtId="0" fontId="13" fillId="0" borderId="0" xfId="53" applyFont="1" applyFill="1">
      <alignment/>
      <protection/>
    </xf>
    <xf numFmtId="0" fontId="11" fillId="0" borderId="31" xfId="53" applyFont="1" applyFill="1" applyBorder="1" applyAlignment="1">
      <alignment horizontal="left" vertical="center" wrapText="1"/>
      <protection/>
    </xf>
    <xf numFmtId="49" fontId="21" fillId="0" borderId="25" xfId="0" applyNumberFormat="1" applyFont="1" applyBorder="1" applyAlignment="1">
      <alignment horizontal="center" vertical="distributed"/>
    </xf>
    <xf numFmtId="49" fontId="11" fillId="0" borderId="25" xfId="0" applyNumberFormat="1" applyFont="1" applyBorder="1" applyAlignment="1">
      <alignment horizontal="center" vertical="distributed"/>
    </xf>
    <xf numFmtId="49" fontId="11" fillId="0" borderId="32" xfId="0" applyNumberFormat="1" applyFont="1" applyBorder="1" applyAlignment="1">
      <alignment horizontal="center" vertical="distributed"/>
    </xf>
    <xf numFmtId="49" fontId="11" fillId="0" borderId="0" xfId="53" applyNumberFormat="1" applyFont="1" applyFill="1" applyBorder="1" applyAlignment="1">
      <alignment horizontal="center" vertical="distributed"/>
      <protection/>
    </xf>
    <xf numFmtId="49" fontId="11" fillId="0" borderId="33" xfId="53" applyNumberFormat="1" applyFont="1" applyFill="1" applyBorder="1" applyAlignment="1">
      <alignment horizontal="center" vertical="distributed"/>
      <protection/>
    </xf>
    <xf numFmtId="49" fontId="11" fillId="0" borderId="33" xfId="53" applyNumberFormat="1" applyFont="1" applyFill="1" applyBorder="1" applyAlignment="1">
      <alignment horizontal="center" vertical="center"/>
      <protection/>
    </xf>
    <xf numFmtId="172" fontId="11" fillId="0" borderId="0" xfId="53" applyNumberFormat="1" applyFont="1" applyFill="1" applyBorder="1" applyAlignment="1">
      <alignment horizontal="right" vertical="distributed"/>
      <protection/>
    </xf>
    <xf numFmtId="172" fontId="11" fillId="0" borderId="32" xfId="53" applyNumberFormat="1" applyFont="1" applyFill="1" applyBorder="1" applyAlignment="1">
      <alignment horizontal="right" vertical="distributed"/>
      <protection/>
    </xf>
    <xf numFmtId="0" fontId="11" fillId="0" borderId="25" xfId="53" applyFont="1" applyFill="1" applyBorder="1" applyAlignment="1">
      <alignment horizontal="left" vertical="center" wrapText="1"/>
      <protection/>
    </xf>
    <xf numFmtId="49" fontId="11" fillId="0" borderId="25" xfId="53" applyNumberFormat="1" applyFont="1" applyFill="1" applyBorder="1" applyAlignment="1">
      <alignment horizontal="center" vertical="center"/>
      <protection/>
    </xf>
    <xf numFmtId="49" fontId="11" fillId="0" borderId="0" xfId="53" applyNumberFormat="1" applyFont="1" applyFill="1" applyBorder="1" applyAlignment="1">
      <alignment horizontal="center" vertical="center"/>
      <protection/>
    </xf>
    <xf numFmtId="49" fontId="11" fillId="0" borderId="32" xfId="53" applyNumberFormat="1" applyFont="1" applyFill="1" applyBorder="1" applyAlignment="1">
      <alignment horizontal="center" vertical="center"/>
      <protection/>
    </xf>
    <xf numFmtId="187" fontId="11" fillId="0" borderId="33" xfId="53" applyNumberFormat="1" applyFont="1" applyFill="1" applyBorder="1" applyAlignment="1">
      <alignment vertical="center"/>
      <protection/>
    </xf>
    <xf numFmtId="172" fontId="11" fillId="0" borderId="33" xfId="53" applyNumberFormat="1" applyFont="1" applyFill="1" applyBorder="1" applyAlignment="1">
      <alignment horizontal="center" vertical="center"/>
      <protection/>
    </xf>
    <xf numFmtId="187" fontId="11" fillId="0" borderId="33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49" fontId="39" fillId="0" borderId="34" xfId="0" applyNumberFormat="1" applyFont="1" applyFill="1" applyBorder="1" applyAlignment="1">
      <alignment horizontal="center" vertical="distributed"/>
    </xf>
    <xf numFmtId="49" fontId="40" fillId="0" borderId="34" xfId="0" applyNumberFormat="1" applyFont="1" applyFill="1" applyBorder="1" applyAlignment="1">
      <alignment horizontal="center" vertical="distributed"/>
    </xf>
    <xf numFmtId="49" fontId="40" fillId="0" borderId="35" xfId="0" applyNumberFormat="1" applyFont="1" applyFill="1" applyBorder="1" applyAlignment="1">
      <alignment horizontal="center" vertical="distributed"/>
    </xf>
    <xf numFmtId="49" fontId="40" fillId="0" borderId="36" xfId="0" applyNumberFormat="1" applyFont="1" applyFill="1" applyBorder="1" applyAlignment="1">
      <alignment horizontal="center" vertical="distributed"/>
    </xf>
    <xf numFmtId="49" fontId="40" fillId="0" borderId="37" xfId="0" applyNumberFormat="1" applyFont="1" applyFill="1" applyBorder="1" applyAlignment="1">
      <alignment horizontal="center" vertical="distributed"/>
    </xf>
    <xf numFmtId="49" fontId="40" fillId="0" borderId="37" xfId="0" applyNumberFormat="1" applyFont="1" applyFill="1" applyBorder="1" applyAlignment="1">
      <alignment horizontal="center" vertical="center"/>
    </xf>
    <xf numFmtId="172" fontId="40" fillId="0" borderId="36" xfId="0" applyNumberFormat="1" applyFont="1" applyFill="1" applyBorder="1" applyAlignment="1">
      <alignment horizontal="right" vertical="distributed"/>
    </xf>
    <xf numFmtId="172" fontId="40" fillId="0" borderId="35" xfId="0" applyNumberFormat="1" applyFont="1" applyFill="1" applyBorder="1" applyAlignment="1">
      <alignment horizontal="right" vertical="distributed"/>
    </xf>
    <xf numFmtId="49" fontId="21" fillId="0" borderId="25" xfId="0" applyNumberFormat="1" applyFont="1" applyFill="1" applyBorder="1" applyAlignment="1">
      <alignment horizontal="center" vertical="distributed"/>
    </xf>
    <xf numFmtId="49" fontId="21" fillId="0" borderId="32" xfId="0" applyNumberFormat="1" applyFont="1" applyBorder="1" applyAlignment="1">
      <alignment horizontal="center" vertical="distributed"/>
    </xf>
    <xf numFmtId="49" fontId="21" fillId="0" borderId="0" xfId="0" applyNumberFormat="1" applyFont="1" applyBorder="1" applyAlignment="1">
      <alignment horizontal="center" vertical="distributed"/>
    </xf>
    <xf numFmtId="49" fontId="40" fillId="0" borderId="33" xfId="0" applyNumberFormat="1" applyFont="1" applyFill="1" applyBorder="1" applyAlignment="1">
      <alignment horizontal="center" vertical="distributed"/>
    </xf>
    <xf numFmtId="49" fontId="40" fillId="0" borderId="33" xfId="0" applyNumberFormat="1" applyFont="1" applyFill="1" applyBorder="1" applyAlignment="1">
      <alignment horizontal="center" vertical="center"/>
    </xf>
    <xf numFmtId="172" fontId="40" fillId="0" borderId="32" xfId="0" applyNumberFormat="1" applyFont="1" applyFill="1" applyBorder="1" applyAlignment="1">
      <alignment horizontal="right" vertical="distributed"/>
    </xf>
    <xf numFmtId="172" fontId="11" fillId="0" borderId="32" xfId="0" applyNumberFormat="1" applyFont="1" applyFill="1" applyBorder="1" applyAlignment="1">
      <alignment horizontal="right" vertical="distributed"/>
    </xf>
    <xf numFmtId="49" fontId="21" fillId="0" borderId="0" xfId="53" applyNumberFormat="1" applyFont="1" applyFill="1" applyBorder="1" applyAlignment="1">
      <alignment horizontal="center" vertical="center"/>
      <protection/>
    </xf>
    <xf numFmtId="49" fontId="21" fillId="0" borderId="33" xfId="53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distributed"/>
      <protection/>
    </xf>
    <xf numFmtId="49" fontId="21" fillId="0" borderId="33" xfId="53" applyNumberFormat="1" applyFont="1" applyFill="1" applyBorder="1" applyAlignment="1">
      <alignment horizontal="center" vertical="distributed"/>
      <protection/>
    </xf>
    <xf numFmtId="172" fontId="11" fillId="0" borderId="0" xfId="0" applyNumberFormat="1" applyFont="1" applyFill="1" applyBorder="1" applyAlignment="1">
      <alignment horizontal="right" vertical="distributed"/>
    </xf>
    <xf numFmtId="49" fontId="21" fillId="0" borderId="33" xfId="0" applyNumberFormat="1" applyFont="1" applyBorder="1" applyAlignment="1">
      <alignment horizontal="center" vertical="distributed"/>
    </xf>
    <xf numFmtId="49" fontId="21" fillId="0" borderId="33" xfId="0" applyNumberFormat="1" applyFont="1" applyBorder="1" applyAlignment="1">
      <alignment horizontal="center" vertical="center"/>
    </xf>
    <xf numFmtId="172" fontId="11" fillId="0" borderId="0" xfId="0" applyNumberFormat="1" applyFont="1" applyBorder="1" applyAlignment="1">
      <alignment horizontal="right" vertical="distributed"/>
    </xf>
    <xf numFmtId="172" fontId="11" fillId="0" borderId="32" xfId="0" applyNumberFormat="1" applyFont="1" applyBorder="1" applyAlignment="1">
      <alignment horizontal="right" vertical="distributed"/>
    </xf>
    <xf numFmtId="49" fontId="11" fillId="0" borderId="0" xfId="53" applyNumberFormat="1" applyFont="1" applyFill="1" applyBorder="1" applyAlignment="1">
      <alignment horizontal="center" vertical="distributed" wrapText="1"/>
      <protection/>
    </xf>
    <xf numFmtId="49" fontId="11" fillId="0" borderId="33" xfId="53" applyNumberFormat="1" applyFont="1" applyFill="1" applyBorder="1" applyAlignment="1">
      <alignment horizontal="center" vertical="distributed" wrapText="1"/>
      <protection/>
    </xf>
    <xf numFmtId="0" fontId="11" fillId="0" borderId="33" xfId="53" applyFont="1" applyFill="1" applyBorder="1" applyAlignment="1">
      <alignment horizontal="center" vertical="distributed"/>
      <protection/>
    </xf>
    <xf numFmtId="49" fontId="11" fillId="0" borderId="33" xfId="53" applyNumberFormat="1" applyFont="1" applyFill="1" applyBorder="1" applyAlignment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distributed"/>
    </xf>
    <xf numFmtId="49" fontId="11" fillId="0" borderId="33" xfId="0" applyNumberFormat="1" applyFont="1" applyFill="1" applyBorder="1" applyAlignment="1">
      <alignment horizontal="center" vertical="distributed"/>
    </xf>
    <xf numFmtId="49" fontId="11" fillId="0" borderId="33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distributed"/>
    </xf>
    <xf numFmtId="49" fontId="11" fillId="0" borderId="33" xfId="0" applyNumberFormat="1" applyFont="1" applyBorder="1" applyAlignment="1">
      <alignment horizontal="center" vertical="distributed"/>
    </xf>
    <xf numFmtId="49" fontId="11" fillId="0" borderId="33" xfId="0" applyNumberFormat="1" applyFont="1" applyBorder="1" applyAlignment="1">
      <alignment horizontal="center" vertical="center"/>
    </xf>
    <xf numFmtId="172" fontId="11" fillId="0" borderId="25" xfId="53" applyNumberFormat="1" applyFont="1" applyFill="1" applyBorder="1" applyAlignment="1">
      <alignment horizontal="right" vertical="distributed"/>
      <protection/>
    </xf>
    <xf numFmtId="49" fontId="11" fillId="0" borderId="25" xfId="0" applyNumberFormat="1" applyFont="1" applyBorder="1" applyAlignment="1">
      <alignment horizontal="center" vertical="distributed"/>
    </xf>
    <xf numFmtId="49" fontId="11" fillId="0" borderId="32" xfId="0" applyNumberFormat="1" applyFont="1" applyBorder="1" applyAlignment="1">
      <alignment horizontal="center" vertical="distributed"/>
    </xf>
    <xf numFmtId="49" fontId="11" fillId="0" borderId="33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right" vertical="distributed"/>
    </xf>
    <xf numFmtId="172" fontId="11" fillId="0" borderId="32" xfId="0" applyNumberFormat="1" applyFont="1" applyFill="1" applyBorder="1" applyAlignment="1">
      <alignment horizontal="right" vertical="distributed"/>
    </xf>
    <xf numFmtId="49" fontId="21" fillId="0" borderId="32" xfId="0" applyNumberFormat="1" applyFont="1" applyFill="1" applyBorder="1" applyAlignment="1">
      <alignment horizontal="center" vertical="distributed"/>
    </xf>
    <xf numFmtId="49" fontId="11" fillId="0" borderId="0" xfId="0" applyNumberFormat="1" applyFont="1" applyBorder="1" applyAlignment="1">
      <alignment horizontal="center" vertical="distributed"/>
    </xf>
    <xf numFmtId="49" fontId="11" fillId="0" borderId="0" xfId="0" applyNumberFormat="1" applyFont="1" applyBorder="1" applyAlignment="1">
      <alignment horizontal="center" vertical="distributed"/>
    </xf>
    <xf numFmtId="49" fontId="11" fillId="0" borderId="33" xfId="54" applyNumberFormat="1" applyFont="1" applyFill="1" applyBorder="1" applyAlignment="1">
      <alignment horizontal="center" vertical="distributed"/>
      <protection/>
    </xf>
    <xf numFmtId="49" fontId="40" fillId="0" borderId="34" xfId="0" applyNumberFormat="1" applyFont="1" applyBorder="1" applyAlignment="1">
      <alignment horizontal="center" vertical="distributed"/>
    </xf>
    <xf numFmtId="0" fontId="40" fillId="0" borderId="34" xfId="0" applyFont="1" applyBorder="1" applyAlignment="1">
      <alignment horizontal="center" vertical="distributed"/>
    </xf>
    <xf numFmtId="0" fontId="40" fillId="0" borderId="35" xfId="0" applyFont="1" applyBorder="1" applyAlignment="1">
      <alignment horizontal="center" vertical="distributed"/>
    </xf>
    <xf numFmtId="0" fontId="40" fillId="0" borderId="36" xfId="0" applyFont="1" applyBorder="1" applyAlignment="1">
      <alignment horizontal="center" vertical="distributed"/>
    </xf>
    <xf numFmtId="0" fontId="40" fillId="0" borderId="37" xfId="0" applyFont="1" applyBorder="1" applyAlignment="1">
      <alignment horizontal="center" vertical="distributed"/>
    </xf>
    <xf numFmtId="0" fontId="40" fillId="0" borderId="37" xfId="0" applyFont="1" applyBorder="1" applyAlignment="1">
      <alignment horizontal="center" vertical="center"/>
    </xf>
    <xf numFmtId="172" fontId="39" fillId="0" borderId="36" xfId="0" applyNumberFormat="1" applyFont="1" applyBorder="1" applyAlignment="1">
      <alignment horizontal="right" vertical="distributed"/>
    </xf>
    <xf numFmtId="172" fontId="39" fillId="0" borderId="35" xfId="0" applyNumberFormat="1" applyFont="1" applyBorder="1" applyAlignment="1">
      <alignment horizontal="right" vertical="distributed"/>
    </xf>
    <xf numFmtId="172" fontId="21" fillId="0" borderId="0" xfId="0" applyNumberFormat="1" applyFont="1" applyBorder="1" applyAlignment="1">
      <alignment horizontal="right" vertical="distributed"/>
    </xf>
    <xf numFmtId="172" fontId="21" fillId="0" borderId="32" xfId="0" applyNumberFormat="1" applyFont="1" applyBorder="1" applyAlignment="1">
      <alignment horizontal="right" vertical="distributed"/>
    </xf>
    <xf numFmtId="49" fontId="40" fillId="0" borderId="33" xfId="53" applyNumberFormat="1" applyFont="1" applyFill="1" applyBorder="1" applyAlignment="1">
      <alignment horizontal="center" vertical="center"/>
      <protection/>
    </xf>
    <xf numFmtId="49" fontId="11" fillId="0" borderId="25" xfId="0" applyNumberFormat="1" applyFont="1" applyFill="1" applyBorder="1" applyAlignment="1">
      <alignment horizontal="center" vertical="distributed"/>
    </xf>
    <xf numFmtId="49" fontId="11" fillId="0" borderId="32" xfId="0" applyNumberFormat="1" applyFont="1" applyFill="1" applyBorder="1" applyAlignment="1">
      <alignment horizontal="center" vertical="distributed"/>
    </xf>
    <xf numFmtId="49" fontId="11" fillId="0" borderId="38" xfId="0" applyNumberFormat="1" applyFont="1" applyBorder="1" applyAlignment="1">
      <alignment horizontal="center" vertical="distributed"/>
    </xf>
    <xf numFmtId="49" fontId="11" fillId="0" borderId="38" xfId="0" applyNumberFormat="1" applyFont="1" applyFill="1" applyBorder="1" applyAlignment="1">
      <alignment horizontal="center" vertical="distributed"/>
    </xf>
    <xf numFmtId="49" fontId="11" fillId="0" borderId="39" xfId="0" applyNumberFormat="1" applyFont="1" applyFill="1" applyBorder="1" applyAlignment="1">
      <alignment horizontal="center" vertical="distributed"/>
    </xf>
    <xf numFmtId="49" fontId="21" fillId="0" borderId="40" xfId="53" applyNumberFormat="1" applyFont="1" applyFill="1" applyBorder="1" applyAlignment="1">
      <alignment horizontal="center" vertical="distributed"/>
      <protection/>
    </xf>
    <xf numFmtId="49" fontId="21" fillId="0" borderId="41" xfId="53" applyNumberFormat="1" applyFont="1" applyFill="1" applyBorder="1" applyAlignment="1">
      <alignment horizontal="center" vertical="distributed"/>
      <protection/>
    </xf>
    <xf numFmtId="49" fontId="21" fillId="0" borderId="41" xfId="53" applyNumberFormat="1" applyFont="1" applyFill="1" applyBorder="1" applyAlignment="1">
      <alignment horizontal="center" vertical="center"/>
      <protection/>
    </xf>
    <xf numFmtId="172" fontId="11" fillId="0" borderId="40" xfId="53" applyNumberFormat="1" applyFont="1" applyFill="1" applyBorder="1" applyAlignment="1">
      <alignment horizontal="right" vertical="distributed"/>
      <protection/>
    </xf>
    <xf numFmtId="172" fontId="11" fillId="0" borderId="39" xfId="53" applyNumberFormat="1" applyFont="1" applyFill="1" applyBorder="1" applyAlignment="1">
      <alignment horizontal="right" vertical="distributed"/>
      <protection/>
    </xf>
    <xf numFmtId="0" fontId="11" fillId="0" borderId="25" xfId="0" applyFont="1" applyBorder="1" applyAlignment="1">
      <alignment horizontal="center" vertical="distributed"/>
    </xf>
    <xf numFmtId="0" fontId="11" fillId="0" borderId="33" xfId="0" applyFont="1" applyBorder="1" applyAlignment="1">
      <alignment/>
    </xf>
    <xf numFmtId="49" fontId="21" fillId="0" borderId="32" xfId="53" applyNumberFormat="1" applyFont="1" applyFill="1" applyBorder="1" applyAlignment="1">
      <alignment horizontal="center" vertical="center"/>
      <protection/>
    </xf>
    <xf numFmtId="172" fontId="11" fillId="0" borderId="33" xfId="53" applyNumberFormat="1" applyFont="1" applyFill="1" applyBorder="1" applyAlignment="1">
      <alignment horizontal="right" vertical="distributed"/>
      <protection/>
    </xf>
    <xf numFmtId="0" fontId="11" fillId="0" borderId="25" xfId="0" applyFont="1" applyFill="1" applyBorder="1" applyAlignment="1">
      <alignment horizontal="center" vertical="distributed"/>
    </xf>
    <xf numFmtId="49" fontId="21" fillId="0" borderId="28" xfId="0" applyNumberFormat="1" applyFont="1" applyBorder="1" applyAlignment="1">
      <alignment horizontal="center" vertical="distributed"/>
    </xf>
    <xf numFmtId="49" fontId="39" fillId="0" borderId="28" xfId="0" applyNumberFormat="1" applyFont="1" applyBorder="1" applyAlignment="1">
      <alignment horizontal="center" vertical="distributed"/>
    </xf>
    <xf numFmtId="49" fontId="39" fillId="0" borderId="22" xfId="0" applyNumberFormat="1" applyFont="1" applyBorder="1" applyAlignment="1">
      <alignment horizontal="center" vertical="distributed"/>
    </xf>
    <xf numFmtId="49" fontId="39" fillId="0" borderId="42" xfId="0" applyNumberFormat="1" applyFont="1" applyBorder="1" applyAlignment="1">
      <alignment horizontal="center" vertical="distributed"/>
    </xf>
    <xf numFmtId="49" fontId="39" fillId="0" borderId="30" xfId="0" applyNumberFormat="1" applyFont="1" applyBorder="1" applyAlignment="1">
      <alignment horizontal="center" vertical="distributed"/>
    </xf>
    <xf numFmtId="49" fontId="39" fillId="0" borderId="30" xfId="0" applyNumberFormat="1" applyFont="1" applyBorder="1" applyAlignment="1">
      <alignment horizontal="center" vertical="center"/>
    </xf>
    <xf numFmtId="172" fontId="39" fillId="0" borderId="42" xfId="0" applyNumberFormat="1" applyFont="1" applyBorder="1" applyAlignment="1">
      <alignment horizontal="right" vertical="distributed"/>
    </xf>
    <xf numFmtId="172" fontId="39" fillId="0" borderId="22" xfId="0" applyNumberFormat="1" applyFont="1" applyBorder="1" applyAlignment="1">
      <alignment horizontal="right" vertical="distributed"/>
    </xf>
    <xf numFmtId="49" fontId="21" fillId="0" borderId="25" xfId="0" applyNumberFormat="1" applyFont="1" applyBorder="1" applyAlignment="1" applyProtection="1">
      <alignment horizontal="center" vertical="distributed"/>
      <protection hidden="1"/>
    </xf>
    <xf numFmtId="49" fontId="21" fillId="0" borderId="0" xfId="0" applyNumberFormat="1" applyFont="1" applyBorder="1" applyAlignment="1" applyProtection="1">
      <alignment horizontal="center" vertical="distributed"/>
      <protection hidden="1"/>
    </xf>
    <xf numFmtId="49" fontId="21" fillId="0" borderId="32" xfId="0" applyNumberFormat="1" applyFont="1" applyBorder="1" applyAlignment="1">
      <alignment horizontal="center" vertical="center"/>
    </xf>
    <xf numFmtId="172" fontId="21" fillId="0" borderId="25" xfId="0" applyNumberFormat="1" applyFont="1" applyBorder="1" applyAlignment="1">
      <alignment horizontal="right" vertical="distributed"/>
    </xf>
    <xf numFmtId="49" fontId="21" fillId="0" borderId="43" xfId="0" applyNumberFormat="1" applyFont="1" applyBorder="1" applyAlignment="1">
      <alignment horizontal="center" vertical="distributed"/>
    </xf>
    <xf numFmtId="49" fontId="21" fillId="0" borderId="44" xfId="0" applyNumberFormat="1" applyFont="1" applyBorder="1" applyAlignment="1">
      <alignment horizontal="center" vertical="distributed"/>
    </xf>
    <xf numFmtId="49" fontId="11" fillId="0" borderId="45" xfId="53" applyNumberFormat="1" applyFont="1" applyFill="1" applyBorder="1" applyAlignment="1">
      <alignment horizontal="center" vertical="distributed"/>
      <protection/>
    </xf>
    <xf numFmtId="49" fontId="11" fillId="0" borderId="46" xfId="53" applyNumberFormat="1" applyFont="1" applyFill="1" applyBorder="1" applyAlignment="1">
      <alignment horizontal="center" vertical="distributed"/>
      <protection/>
    </xf>
    <xf numFmtId="49" fontId="11" fillId="0" borderId="46" xfId="53" applyNumberFormat="1" applyFont="1" applyFill="1" applyBorder="1" applyAlignment="1">
      <alignment horizontal="center" vertical="center"/>
      <protection/>
    </xf>
    <xf numFmtId="172" fontId="11" fillId="0" borderId="45" xfId="53" applyNumberFormat="1" applyFont="1" applyFill="1" applyBorder="1" applyAlignment="1">
      <alignment horizontal="right" vertical="distributed"/>
      <protection/>
    </xf>
    <xf numFmtId="172" fontId="11" fillId="0" borderId="43" xfId="53" applyNumberFormat="1" applyFont="1" applyFill="1" applyBorder="1" applyAlignment="1">
      <alignment horizontal="right" vertical="distributed"/>
      <protection/>
    </xf>
    <xf numFmtId="49" fontId="39" fillId="0" borderId="25" xfId="0" applyNumberFormat="1" applyFont="1" applyBorder="1" applyAlignment="1">
      <alignment horizontal="center" vertical="distributed"/>
    </xf>
    <xf numFmtId="49" fontId="39" fillId="0" borderId="32" xfId="0" applyNumberFormat="1" applyFont="1" applyBorder="1" applyAlignment="1">
      <alignment horizontal="center" vertical="distributed"/>
    </xf>
    <xf numFmtId="49" fontId="39" fillId="0" borderId="0" xfId="0" applyNumberFormat="1" applyFont="1" applyBorder="1" applyAlignment="1">
      <alignment horizontal="center" vertical="distributed"/>
    </xf>
    <xf numFmtId="49" fontId="39" fillId="0" borderId="33" xfId="0" applyNumberFormat="1" applyFont="1" applyBorder="1" applyAlignment="1">
      <alignment horizontal="center" vertical="distributed"/>
    </xf>
    <xf numFmtId="49" fontId="39" fillId="0" borderId="33" xfId="0" applyNumberFormat="1" applyFont="1" applyBorder="1" applyAlignment="1">
      <alignment horizontal="center" vertical="center"/>
    </xf>
    <xf numFmtId="172" fontId="39" fillId="0" borderId="0" xfId="0" applyNumberFormat="1" applyFont="1" applyBorder="1" applyAlignment="1">
      <alignment horizontal="right" vertical="distributed"/>
    </xf>
    <xf numFmtId="172" fontId="39" fillId="0" borderId="32" xfId="0" applyNumberFormat="1" applyFont="1" applyBorder="1" applyAlignment="1">
      <alignment horizontal="right" vertical="distributed"/>
    </xf>
    <xf numFmtId="49" fontId="21" fillId="0" borderId="25" xfId="0" applyNumberFormat="1" applyFont="1" applyBorder="1" applyAlignment="1">
      <alignment horizontal="center"/>
    </xf>
    <xf numFmtId="49" fontId="21" fillId="0" borderId="25" xfId="0" applyNumberFormat="1" applyFont="1" applyBorder="1" applyAlignment="1" applyProtection="1">
      <alignment horizontal="center"/>
      <protection hidden="1"/>
    </xf>
    <xf numFmtId="49" fontId="21" fillId="0" borderId="32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 applyProtection="1">
      <alignment horizontal="center" vertical="center"/>
      <protection hidden="1"/>
    </xf>
    <xf numFmtId="49" fontId="21" fillId="0" borderId="0" xfId="0" applyNumberFormat="1" applyFont="1" applyBorder="1" applyAlignment="1">
      <alignment horizontal="center" vertical="center"/>
    </xf>
    <xf numFmtId="172" fontId="11" fillId="0" borderId="0" xfId="53" applyNumberFormat="1" applyFont="1" applyFill="1" applyBorder="1" applyAlignment="1">
      <alignment horizontal="right" vertical="center"/>
      <protection/>
    </xf>
    <xf numFmtId="172" fontId="11" fillId="0" borderId="32" xfId="53" applyNumberFormat="1" applyFont="1" applyFill="1" applyBorder="1" applyAlignment="1">
      <alignment horizontal="right" vertical="center"/>
      <protection/>
    </xf>
    <xf numFmtId="49" fontId="21" fillId="0" borderId="25" xfId="53" applyNumberFormat="1" applyFont="1" applyFill="1" applyBorder="1" applyAlignment="1">
      <alignment horizontal="center" vertical="distributed"/>
      <protection/>
    </xf>
    <xf numFmtId="49" fontId="11" fillId="0" borderId="25" xfId="53" applyNumberFormat="1" applyFont="1" applyFill="1" applyBorder="1" applyAlignment="1">
      <alignment horizontal="center" vertical="distributed"/>
      <protection/>
    </xf>
    <xf numFmtId="49" fontId="21" fillId="0" borderId="38" xfId="0" applyNumberFormat="1" applyFont="1" applyBorder="1" applyAlignment="1">
      <alignment horizontal="center" vertical="distributed"/>
    </xf>
    <xf numFmtId="49" fontId="21" fillId="0" borderId="39" xfId="0" applyNumberFormat="1" applyFont="1" applyBorder="1" applyAlignment="1">
      <alignment horizontal="center" vertical="distributed"/>
    </xf>
    <xf numFmtId="49" fontId="39" fillId="0" borderId="34" xfId="0" applyNumberFormat="1" applyFont="1" applyBorder="1" applyAlignment="1">
      <alignment horizontal="center" vertical="distributed"/>
    </xf>
    <xf numFmtId="49" fontId="39" fillId="0" borderId="35" xfId="0" applyNumberFormat="1" applyFont="1" applyBorder="1" applyAlignment="1">
      <alignment horizontal="center" vertical="distributed"/>
    </xf>
    <xf numFmtId="49" fontId="39" fillId="0" borderId="36" xfId="0" applyNumberFormat="1" applyFont="1" applyBorder="1" applyAlignment="1">
      <alignment horizontal="center" vertical="distributed"/>
    </xf>
    <xf numFmtId="49" fontId="39" fillId="0" borderId="37" xfId="0" applyNumberFormat="1" applyFont="1" applyBorder="1" applyAlignment="1">
      <alignment horizontal="center" vertical="distributed"/>
    </xf>
    <xf numFmtId="49" fontId="39" fillId="0" borderId="37" xfId="0" applyNumberFormat="1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right" vertical="distributed"/>
    </xf>
    <xf numFmtId="172" fontId="21" fillId="0" borderId="32" xfId="0" applyNumberFormat="1" applyFont="1" applyBorder="1" applyAlignment="1">
      <alignment horizontal="right" vertical="distributed"/>
    </xf>
    <xf numFmtId="0" fontId="11" fillId="0" borderId="25" xfId="0" applyFont="1" applyBorder="1" applyAlignment="1">
      <alignment horizontal="center" vertical="distributed"/>
    </xf>
    <xf numFmtId="0" fontId="11" fillId="0" borderId="38" xfId="0" applyFont="1" applyBorder="1" applyAlignment="1">
      <alignment horizontal="center" vertical="distributed"/>
    </xf>
    <xf numFmtId="49" fontId="11" fillId="0" borderId="40" xfId="53" applyNumberFormat="1" applyFont="1" applyFill="1" applyBorder="1" applyAlignment="1">
      <alignment horizontal="center" vertical="distributed"/>
      <protection/>
    </xf>
    <xf numFmtId="49" fontId="11" fillId="0" borderId="41" xfId="53" applyNumberFormat="1" applyFont="1" applyFill="1" applyBorder="1" applyAlignment="1">
      <alignment horizontal="center" vertical="distributed"/>
      <protection/>
    </xf>
    <xf numFmtId="49" fontId="11" fillId="0" borderId="41" xfId="53" applyNumberFormat="1" applyFont="1" applyFill="1" applyBorder="1" applyAlignment="1">
      <alignment horizontal="center" vertical="center"/>
      <protection/>
    </xf>
    <xf numFmtId="172" fontId="39" fillId="0" borderId="36" xfId="0" applyNumberFormat="1" applyFont="1" applyBorder="1" applyAlignment="1">
      <alignment horizontal="right" vertical="distributed"/>
    </xf>
    <xf numFmtId="172" fontId="39" fillId="0" borderId="35" xfId="0" applyNumberFormat="1" applyFont="1" applyBorder="1" applyAlignment="1">
      <alignment horizontal="right" vertical="distributed"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39" xfId="0" applyNumberFormat="1" applyFont="1" applyBorder="1" applyAlignment="1">
      <alignment horizontal="center" vertical="distributed"/>
    </xf>
    <xf numFmtId="49" fontId="21" fillId="0" borderId="47" xfId="0" applyNumberFormat="1" applyFont="1" applyBorder="1" applyAlignment="1">
      <alignment horizontal="center" vertical="distributed"/>
    </xf>
    <xf numFmtId="49" fontId="21" fillId="0" borderId="47" xfId="0" applyNumberFormat="1" applyFont="1" applyBorder="1" applyAlignment="1">
      <alignment horizontal="center" vertical="center"/>
    </xf>
    <xf numFmtId="172" fontId="41" fillId="0" borderId="48" xfId="0" applyNumberFormat="1" applyFont="1" applyBorder="1" applyAlignment="1">
      <alignment horizontal="right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distributed"/>
    </xf>
    <xf numFmtId="49" fontId="42" fillId="0" borderId="0" xfId="0" applyNumberFormat="1" applyFont="1" applyBorder="1" applyAlignment="1">
      <alignment horizontal="center" vertical="distributed"/>
    </xf>
    <xf numFmtId="0" fontId="43" fillId="0" borderId="0" xfId="0" applyFont="1" applyBorder="1" applyAlignment="1">
      <alignment horizontal="center" vertical="distributed"/>
    </xf>
    <xf numFmtId="0" fontId="43" fillId="0" borderId="0" xfId="0" applyFont="1" applyBorder="1" applyAlignment="1">
      <alignment horizontal="center" vertical="center"/>
    </xf>
    <xf numFmtId="172" fontId="42" fillId="0" borderId="0" xfId="0" applyNumberFormat="1" applyFont="1" applyBorder="1" applyAlignment="1">
      <alignment horizontal="right" vertical="distributed"/>
    </xf>
    <xf numFmtId="49" fontId="44" fillId="0" borderId="0" xfId="0" applyNumberFormat="1" applyFont="1" applyBorder="1" applyAlignment="1">
      <alignment horizontal="center" vertical="distributed"/>
    </xf>
    <xf numFmtId="49" fontId="44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distributed"/>
    </xf>
    <xf numFmtId="49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distributed"/>
    </xf>
    <xf numFmtId="0" fontId="45" fillId="0" borderId="0" xfId="0" applyFont="1" applyBorder="1" applyAlignment="1">
      <alignment horizontal="center" vertical="center"/>
    </xf>
    <xf numFmtId="172" fontId="45" fillId="0" borderId="0" xfId="0" applyNumberFormat="1" applyFont="1" applyBorder="1" applyAlignment="1">
      <alignment horizontal="right" vertical="distributed"/>
    </xf>
    <xf numFmtId="0" fontId="11" fillId="0" borderId="0" xfId="0" applyFont="1" applyBorder="1" applyAlignment="1">
      <alignment/>
    </xf>
    <xf numFmtId="0" fontId="44" fillId="0" borderId="0" xfId="0" applyFont="1" applyBorder="1" applyAlignment="1">
      <alignment horizontal="center" vertical="distributed"/>
    </xf>
    <xf numFmtId="0" fontId="44" fillId="0" borderId="0" xfId="0" applyFont="1" applyBorder="1" applyAlignment="1">
      <alignment horizontal="center" vertical="center"/>
    </xf>
    <xf numFmtId="172" fontId="44" fillId="0" borderId="0" xfId="0" applyNumberFormat="1" applyFont="1" applyBorder="1" applyAlignment="1">
      <alignment horizontal="right" vertical="distributed"/>
    </xf>
    <xf numFmtId="0" fontId="44" fillId="0" borderId="0" xfId="0" applyFont="1" applyBorder="1" applyAlignment="1">
      <alignment horizontal="right" vertical="distributed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distributed"/>
    </xf>
    <xf numFmtId="0" fontId="40" fillId="0" borderId="49" xfId="0" applyFont="1" applyFill="1" applyBorder="1" applyAlignment="1">
      <alignment wrapText="1"/>
    </xf>
    <xf numFmtId="0" fontId="11" fillId="0" borderId="31" xfId="0" applyFont="1" applyBorder="1" applyAlignment="1">
      <alignment wrapText="1"/>
    </xf>
    <xf numFmtId="0" fontId="11" fillId="0" borderId="31" xfId="53" applyFont="1" applyFill="1" applyBorder="1" applyAlignment="1">
      <alignment vertical="justify" wrapText="1"/>
      <protection/>
    </xf>
    <xf numFmtId="0" fontId="11" fillId="0" borderId="31" xfId="53" applyFont="1" applyFill="1" applyBorder="1" applyAlignment="1">
      <alignment wrapText="1"/>
      <protection/>
    </xf>
    <xf numFmtId="0" fontId="11" fillId="0" borderId="31" xfId="53" applyFont="1" applyFill="1" applyBorder="1">
      <alignment/>
      <protection/>
    </xf>
    <xf numFmtId="0" fontId="11" fillId="0" borderId="31" xfId="53" applyNumberFormat="1" applyFont="1" applyFill="1" applyBorder="1" applyAlignment="1">
      <alignment horizontal="left" vertical="center" wrapText="1"/>
      <protection/>
    </xf>
    <xf numFmtId="0" fontId="11" fillId="0" borderId="31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justify"/>
    </xf>
    <xf numFmtId="0" fontId="40" fillId="0" borderId="49" xfId="0" applyFont="1" applyBorder="1" applyAlignment="1">
      <alignment horizontal="left" wrapText="1"/>
    </xf>
    <xf numFmtId="0" fontId="11" fillId="0" borderId="31" xfId="0" applyFont="1" applyBorder="1" applyAlignment="1">
      <alignment/>
    </xf>
    <xf numFmtId="0" fontId="11" fillId="0" borderId="31" xfId="0" applyFont="1" applyFill="1" applyBorder="1" applyAlignment="1">
      <alignment wrapText="1"/>
    </xf>
    <xf numFmtId="0" fontId="11" fillId="0" borderId="50" xfId="53" applyFont="1" applyFill="1" applyBorder="1" applyAlignment="1">
      <alignment horizontal="left" vertical="center" wrapText="1"/>
      <protection/>
    </xf>
    <xf numFmtId="0" fontId="40" fillId="0" borderId="49" xfId="0" applyFont="1" applyBorder="1" applyAlignment="1">
      <alignment horizontal="left"/>
    </xf>
    <xf numFmtId="0" fontId="11" fillId="0" borderId="25" xfId="53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wrapText="1"/>
    </xf>
    <xf numFmtId="0" fontId="11" fillId="0" borderId="0" xfId="53" applyFont="1" applyFill="1" applyBorder="1" applyAlignment="1">
      <alignment horizontal="left" vertical="center" wrapText="1"/>
      <protection/>
    </xf>
    <xf numFmtId="0" fontId="21" fillId="0" borderId="0" xfId="55" applyFont="1" applyFill="1" applyBorder="1" applyAlignment="1">
      <alignment vertical="top" wrapText="1"/>
      <protection/>
    </xf>
    <xf numFmtId="0" fontId="11" fillId="0" borderId="31" xfId="0" applyFont="1" applyFill="1" applyBorder="1" applyAlignment="1">
      <alignment/>
    </xf>
    <xf numFmtId="0" fontId="11" fillId="0" borderId="31" xfId="53" applyFont="1" applyFill="1" applyBorder="1" applyAlignment="1">
      <alignment horizontal="left" vertical="distributed" wrapText="1"/>
      <protection/>
    </xf>
    <xf numFmtId="0" fontId="40" fillId="0" borderId="28" xfId="0" applyFont="1" applyBorder="1" applyAlignment="1">
      <alignment wrapText="1"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wrapText="1"/>
    </xf>
    <xf numFmtId="0" fontId="11" fillId="0" borderId="25" xfId="0" applyFont="1" applyBorder="1" applyAlignment="1">
      <alignment horizontal="justify"/>
    </xf>
    <xf numFmtId="0" fontId="11" fillId="0" borderId="0" xfId="0" applyFont="1" applyBorder="1" applyAlignment="1">
      <alignment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44" xfId="53" applyFont="1" applyFill="1" applyBorder="1" applyAlignment="1">
      <alignment horizontal="left" vertical="center" wrapText="1"/>
      <protection/>
    </xf>
    <xf numFmtId="0" fontId="40" fillId="0" borderId="31" xfId="0" applyFont="1" applyBorder="1" applyAlignment="1">
      <alignment wrapText="1"/>
    </xf>
    <xf numFmtId="0" fontId="11" fillId="0" borderId="0" xfId="53" applyFont="1" applyFill="1" applyBorder="1">
      <alignment/>
      <protection/>
    </xf>
    <xf numFmtId="0" fontId="40" fillId="0" borderId="49" xfId="0" applyFont="1" applyBorder="1" applyAlignment="1">
      <alignment wrapText="1"/>
    </xf>
    <xf numFmtId="0" fontId="40" fillId="0" borderId="51" xfId="0" applyFont="1" applyBorder="1" applyAlignment="1">
      <alignment/>
    </xf>
    <xf numFmtId="0" fontId="11" fillId="0" borderId="0" xfId="0" applyFont="1" applyAlignment="1">
      <alignment/>
    </xf>
    <xf numFmtId="0" fontId="46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49" fontId="21" fillId="0" borderId="0" xfId="53" applyNumberFormat="1" applyFont="1" applyFill="1" applyBorder="1" applyAlignment="1">
      <alignment horizontal="center" vertical="distributed"/>
      <protection/>
    </xf>
    <xf numFmtId="49" fontId="21" fillId="0" borderId="25" xfId="53" applyNumberFormat="1" applyFont="1" applyFill="1" applyBorder="1" applyAlignment="1">
      <alignment horizontal="center" vertical="center"/>
      <protection/>
    </xf>
    <xf numFmtId="0" fontId="11" fillId="0" borderId="25" xfId="53" applyFont="1" applyFill="1" applyBorder="1">
      <alignment/>
      <protection/>
    </xf>
    <xf numFmtId="0" fontId="11" fillId="0" borderId="33" xfId="53" applyFont="1" applyFill="1" applyBorder="1">
      <alignment/>
      <protection/>
    </xf>
    <xf numFmtId="49" fontId="11" fillId="0" borderId="32" xfId="53" applyNumberFormat="1" applyFont="1" applyFill="1" applyBorder="1">
      <alignment/>
      <protection/>
    </xf>
    <xf numFmtId="187" fontId="11" fillId="0" borderId="33" xfId="53" applyNumberFormat="1" applyFont="1" applyFill="1" applyBorder="1">
      <alignment/>
      <protection/>
    </xf>
    <xf numFmtId="172" fontId="11" fillId="0" borderId="33" xfId="53" applyNumberFormat="1" applyFont="1" applyFill="1" applyBorder="1" applyAlignment="1">
      <alignment horizontal="center"/>
      <protection/>
    </xf>
    <xf numFmtId="49" fontId="11" fillId="0" borderId="0" xfId="53" applyNumberFormat="1" applyFont="1" applyFill="1" applyBorder="1">
      <alignment/>
      <protection/>
    </xf>
    <xf numFmtId="0" fontId="44" fillId="0" borderId="25" xfId="53" applyNumberFormat="1" applyFont="1" applyFill="1" applyBorder="1" applyAlignment="1">
      <alignment horizontal="left" vertical="center" wrapText="1"/>
      <protection/>
    </xf>
    <xf numFmtId="49" fontId="40" fillId="0" borderId="25" xfId="53" applyNumberFormat="1" applyFont="1" applyFill="1" applyBorder="1" applyAlignment="1">
      <alignment horizontal="center" vertical="center" wrapText="1"/>
      <protection/>
    </xf>
    <xf numFmtId="49" fontId="40" fillId="0" borderId="0" xfId="53" applyNumberFormat="1" applyFont="1" applyFill="1" applyBorder="1" applyAlignment="1">
      <alignment horizontal="center" vertical="center" wrapText="1"/>
      <protection/>
    </xf>
    <xf numFmtId="49" fontId="40" fillId="0" borderId="33" xfId="53" applyNumberFormat="1" applyFont="1" applyFill="1" applyBorder="1" applyAlignment="1">
      <alignment horizontal="center" vertical="center" wrapText="1"/>
      <protection/>
    </xf>
    <xf numFmtId="49" fontId="11" fillId="0" borderId="32" xfId="53" applyNumberFormat="1" applyFont="1" applyFill="1" applyBorder="1" applyAlignment="1">
      <alignment horizontal="center" vertical="center" wrapText="1"/>
      <protection/>
    </xf>
    <xf numFmtId="187" fontId="40" fillId="0" borderId="33" xfId="53" applyNumberFormat="1" applyFont="1" applyFill="1" applyBorder="1" applyAlignment="1">
      <alignment vertical="center"/>
      <protection/>
    </xf>
    <xf numFmtId="172" fontId="40" fillId="0" borderId="33" xfId="53" applyNumberFormat="1" applyFont="1" applyFill="1" applyBorder="1" applyAlignment="1">
      <alignment horizontal="center" vertical="center"/>
      <protection/>
    </xf>
    <xf numFmtId="0" fontId="40" fillId="0" borderId="25" xfId="53" applyFont="1" applyFill="1" applyBorder="1" applyAlignment="1">
      <alignment horizontal="left" vertical="center" wrapText="1"/>
      <protection/>
    </xf>
    <xf numFmtId="49" fontId="40" fillId="0" borderId="25" xfId="53" applyNumberFormat="1" applyFont="1" applyFill="1" applyBorder="1" applyAlignment="1">
      <alignment horizontal="center" vertical="center"/>
      <protection/>
    </xf>
    <xf numFmtId="49" fontId="40" fillId="0" borderId="0" xfId="53" applyNumberFormat="1" applyFont="1" applyFill="1" applyBorder="1" applyAlignment="1">
      <alignment horizontal="center" vertical="center"/>
      <protection/>
    </xf>
    <xf numFmtId="49" fontId="40" fillId="0" borderId="32" xfId="53" applyNumberFormat="1" applyFont="1" applyFill="1" applyBorder="1" applyAlignment="1">
      <alignment horizontal="center" vertical="center"/>
      <protection/>
    </xf>
    <xf numFmtId="0" fontId="40" fillId="0" borderId="25" xfId="53" applyNumberFormat="1" applyFont="1" applyFill="1" applyBorder="1" applyAlignment="1">
      <alignment horizontal="left" vertical="center" wrapText="1"/>
      <protection/>
    </xf>
    <xf numFmtId="0" fontId="40" fillId="0" borderId="25" xfId="0" applyFont="1" applyFill="1" applyBorder="1" applyAlignment="1">
      <alignment horizontal="left" vertical="center" wrapText="1"/>
    </xf>
    <xf numFmtId="49" fontId="40" fillId="0" borderId="25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40" fillId="0" borderId="32" xfId="0" applyNumberFormat="1" applyFont="1" applyFill="1" applyBorder="1" applyAlignment="1">
      <alignment horizontal="center" vertical="center"/>
    </xf>
    <xf numFmtId="187" fontId="40" fillId="0" borderId="33" xfId="0" applyNumberFormat="1" applyFont="1" applyFill="1" applyBorder="1" applyAlignment="1">
      <alignment vertical="center"/>
    </xf>
    <xf numFmtId="172" fontId="40" fillId="0" borderId="33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172" fontId="11" fillId="0" borderId="33" xfId="0" applyNumberFormat="1" applyFont="1" applyFill="1" applyBorder="1" applyAlignment="1">
      <alignment horizontal="center" vertical="center"/>
    </xf>
    <xf numFmtId="0" fontId="44" fillId="0" borderId="25" xfId="53" applyFont="1" applyFill="1" applyBorder="1" applyAlignment="1">
      <alignment horizontal="left" vertical="center" wrapText="1"/>
      <protection/>
    </xf>
    <xf numFmtId="49" fontId="11" fillId="0" borderId="25" xfId="53" applyNumberFormat="1" applyFont="1" applyFill="1" applyBorder="1" applyAlignment="1">
      <alignment horizontal="center" vertical="center" wrapText="1"/>
      <protection/>
    </xf>
    <xf numFmtId="0" fontId="44" fillId="0" borderId="25" xfId="0" applyFont="1" applyFill="1" applyBorder="1" applyAlignment="1">
      <alignment horizontal="left" vertical="center" wrapText="1"/>
    </xf>
    <xf numFmtId="49" fontId="39" fillId="0" borderId="25" xfId="53" applyNumberFormat="1" applyFont="1" applyFill="1" applyBorder="1" applyAlignment="1">
      <alignment horizontal="center" vertical="center"/>
      <protection/>
    </xf>
    <xf numFmtId="49" fontId="39" fillId="0" borderId="0" xfId="53" applyNumberFormat="1" applyFont="1" applyFill="1" applyBorder="1" applyAlignment="1">
      <alignment horizontal="center" vertical="center"/>
      <protection/>
    </xf>
    <xf numFmtId="49" fontId="39" fillId="0" borderId="33" xfId="53" applyNumberFormat="1" applyFont="1" applyFill="1" applyBorder="1" applyAlignment="1">
      <alignment horizontal="center" vertical="center"/>
      <protection/>
    </xf>
    <xf numFmtId="49" fontId="39" fillId="0" borderId="32" xfId="53" applyNumberFormat="1" applyFont="1" applyFill="1" applyBorder="1" applyAlignment="1">
      <alignment horizontal="center" vertical="center"/>
      <protection/>
    </xf>
    <xf numFmtId="49" fontId="21" fillId="0" borderId="33" xfId="53" applyNumberFormat="1" applyFont="1" applyFill="1" applyBorder="1" applyAlignment="1">
      <alignment horizontal="center" vertical="center"/>
      <protection/>
    </xf>
    <xf numFmtId="49" fontId="21" fillId="0" borderId="32" xfId="53" applyNumberFormat="1" applyFont="1" applyFill="1" applyBorder="1" applyAlignment="1">
      <alignment horizontal="center" vertical="center"/>
      <protection/>
    </xf>
    <xf numFmtId="0" fontId="48" fillId="0" borderId="25" xfId="53" applyFont="1" applyFill="1" applyBorder="1" applyAlignment="1">
      <alignment horizontal="left" vertical="center" wrapText="1"/>
      <protection/>
    </xf>
    <xf numFmtId="49" fontId="49" fillId="0" borderId="25" xfId="53" applyNumberFormat="1" applyFont="1" applyFill="1" applyBorder="1" applyAlignment="1">
      <alignment horizontal="center" vertical="center" wrapText="1"/>
      <protection/>
    </xf>
    <xf numFmtId="49" fontId="49" fillId="0" borderId="0" xfId="53" applyNumberFormat="1" applyFont="1" applyFill="1" applyBorder="1" applyAlignment="1">
      <alignment horizontal="center" vertical="center" wrapText="1"/>
      <protection/>
    </xf>
    <xf numFmtId="0" fontId="49" fillId="0" borderId="33" xfId="53" applyFont="1" applyFill="1" applyBorder="1" applyAlignment="1">
      <alignment horizontal="center" vertical="center" wrapText="1"/>
      <protection/>
    </xf>
    <xf numFmtId="49" fontId="49" fillId="0" borderId="32" xfId="53" applyNumberFormat="1" applyFont="1" applyFill="1" applyBorder="1" applyAlignment="1">
      <alignment horizontal="center" vertical="center" wrapText="1"/>
      <protection/>
    </xf>
    <xf numFmtId="187" fontId="11" fillId="0" borderId="33" xfId="53" applyNumberFormat="1" applyFont="1" applyFill="1" applyBorder="1" applyAlignment="1">
      <alignment horizontal="center" vertical="center"/>
      <protection/>
    </xf>
    <xf numFmtId="49" fontId="11" fillId="0" borderId="33" xfId="54" applyNumberFormat="1" applyFont="1" applyFill="1" applyBorder="1" applyAlignment="1">
      <alignment horizontal="center" vertical="center"/>
      <protection/>
    </xf>
    <xf numFmtId="187" fontId="11" fillId="0" borderId="0" xfId="53" applyNumberFormat="1" applyFont="1" applyFill="1" applyBorder="1" applyAlignment="1">
      <alignment vertical="center"/>
      <protection/>
    </xf>
    <xf numFmtId="172" fontId="11" fillId="0" borderId="32" xfId="53" applyNumberFormat="1" applyFont="1" applyFill="1" applyBorder="1" applyAlignment="1">
      <alignment horizontal="center" vertical="center"/>
      <protection/>
    </xf>
    <xf numFmtId="187" fontId="11" fillId="0" borderId="32" xfId="0" applyNumberFormat="1" applyFont="1" applyFill="1" applyBorder="1" applyAlignment="1">
      <alignment vertical="center"/>
    </xf>
    <xf numFmtId="187" fontId="11" fillId="0" borderId="32" xfId="53" applyNumberFormat="1" applyFont="1" applyFill="1" applyBorder="1" applyAlignment="1">
      <alignment vertical="center"/>
      <protection/>
    </xf>
    <xf numFmtId="187" fontId="11" fillId="0" borderId="0" xfId="53" applyNumberFormat="1" applyFont="1" applyFill="1">
      <alignment/>
      <protection/>
    </xf>
    <xf numFmtId="187" fontId="11" fillId="0" borderId="32" xfId="53" applyNumberFormat="1" applyFont="1" applyFill="1" applyBorder="1">
      <alignment/>
      <protection/>
    </xf>
    <xf numFmtId="49" fontId="39" fillId="0" borderId="33" xfId="53" applyNumberFormat="1" applyFont="1" applyFill="1" applyBorder="1" applyAlignment="1">
      <alignment horizontal="center" vertical="center"/>
      <protection/>
    </xf>
    <xf numFmtId="0" fontId="44" fillId="0" borderId="23" xfId="53" applyFont="1" applyFill="1" applyBorder="1" applyAlignment="1">
      <alignment horizontal="left" vertical="center" wrapText="1"/>
      <protection/>
    </xf>
    <xf numFmtId="49" fontId="50" fillId="0" borderId="23" xfId="53" applyNumberFormat="1" applyFont="1" applyFill="1" applyBorder="1" applyAlignment="1">
      <alignment horizontal="center" vertical="center"/>
      <protection/>
    </xf>
    <xf numFmtId="49" fontId="50" fillId="0" borderId="21" xfId="53" applyNumberFormat="1" applyFont="1" applyFill="1" applyBorder="1" applyAlignment="1">
      <alignment horizontal="center" vertical="center"/>
      <protection/>
    </xf>
    <xf numFmtId="49" fontId="40" fillId="0" borderId="29" xfId="53" applyNumberFormat="1" applyFont="1" applyFill="1" applyBorder="1" applyAlignment="1">
      <alignment horizontal="center" vertical="center"/>
      <protection/>
    </xf>
    <xf numFmtId="49" fontId="51" fillId="0" borderId="13" xfId="53" applyNumberFormat="1" applyFont="1" applyFill="1" applyBorder="1" applyAlignment="1">
      <alignment horizontal="center" vertical="center"/>
      <protection/>
    </xf>
    <xf numFmtId="187" fontId="40" fillId="0" borderId="29" xfId="53" applyNumberFormat="1" applyFont="1" applyFill="1" applyBorder="1" applyAlignment="1">
      <alignment vertical="center"/>
      <protection/>
    </xf>
    <xf numFmtId="172" fontId="40" fillId="0" borderId="29" xfId="53" applyNumberFormat="1" applyFont="1" applyFill="1" applyBorder="1" applyAlignment="1">
      <alignment horizontal="center" vertical="center"/>
      <protection/>
    </xf>
    <xf numFmtId="0" fontId="11" fillId="0" borderId="0" xfId="53" applyFont="1" applyFill="1">
      <alignment/>
      <protection/>
    </xf>
    <xf numFmtId="49" fontId="11" fillId="0" borderId="0" xfId="53" applyNumberFormat="1" applyFont="1" applyFill="1">
      <alignment/>
      <protection/>
    </xf>
    <xf numFmtId="0" fontId="11" fillId="0" borderId="0" xfId="53" applyFont="1" applyFill="1" applyAlignment="1">
      <alignment horizontal="center"/>
      <protection/>
    </xf>
    <xf numFmtId="172" fontId="21" fillId="0" borderId="33" xfId="0" applyNumberFormat="1" applyFont="1" applyBorder="1" applyAlignment="1">
      <alignment horizontal="right" vertical="distributed"/>
    </xf>
    <xf numFmtId="49" fontId="21" fillId="0" borderId="25" xfId="53" applyNumberFormat="1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53" fillId="25" borderId="0" xfId="0" applyFont="1" applyFill="1" applyAlignment="1">
      <alignment horizontal="center"/>
    </xf>
    <xf numFmtId="0" fontId="11" fillId="25" borderId="52" xfId="0" applyFont="1" applyFill="1" applyBorder="1" applyAlignment="1">
      <alignment horizontal="center"/>
    </xf>
    <xf numFmtId="0" fontId="11" fillId="25" borderId="53" xfId="0" applyFont="1" applyFill="1" applyBorder="1" applyAlignment="1">
      <alignment horizontal="center" vertical="distributed"/>
    </xf>
    <xf numFmtId="0" fontId="11" fillId="25" borderId="54" xfId="0" applyFont="1" applyFill="1" applyBorder="1" applyAlignment="1">
      <alignment horizontal="center" vertical="distributed"/>
    </xf>
    <xf numFmtId="0" fontId="11" fillId="25" borderId="53" xfId="0" applyFont="1" applyFill="1" applyBorder="1" applyAlignment="1">
      <alignment horizontal="center" vertical="center"/>
    </xf>
    <xf numFmtId="0" fontId="21" fillId="25" borderId="53" xfId="0" applyFont="1" applyFill="1" applyBorder="1" applyAlignment="1">
      <alignment horizontal="center" vertical="distributed"/>
    </xf>
    <xf numFmtId="0" fontId="40" fillId="25" borderId="0" xfId="0" applyFont="1" applyFill="1" applyAlignment="1">
      <alignment/>
    </xf>
    <xf numFmtId="0" fontId="40" fillId="0" borderId="0" xfId="0" applyFont="1" applyFill="1" applyAlignment="1">
      <alignment/>
    </xf>
    <xf numFmtId="0" fontId="11" fillId="0" borderId="0" xfId="0" applyFont="1" applyFill="1" applyAlignment="1">
      <alignment/>
    </xf>
    <xf numFmtId="172" fontId="11" fillId="0" borderId="33" xfId="0" applyNumberFormat="1" applyFont="1" applyBorder="1" applyAlignment="1">
      <alignment horizontal="right" vertical="distributed"/>
    </xf>
    <xf numFmtId="0" fontId="40" fillId="0" borderId="0" xfId="0" applyFont="1" applyAlignment="1">
      <alignment/>
    </xf>
    <xf numFmtId="49" fontId="11" fillId="0" borderId="0" xfId="53" applyNumberFormat="1" applyFont="1" applyFill="1" applyBorder="1" applyAlignment="1">
      <alignment horizontal="center" vertical="distributed"/>
      <protection/>
    </xf>
    <xf numFmtId="49" fontId="11" fillId="0" borderId="33" xfId="53" applyNumberFormat="1" applyFont="1" applyFill="1" applyBorder="1" applyAlignment="1">
      <alignment horizontal="center" vertical="distributed"/>
      <protection/>
    </xf>
    <xf numFmtId="49" fontId="11" fillId="0" borderId="33" xfId="53" applyNumberFormat="1" applyFont="1" applyFill="1" applyBorder="1" applyAlignment="1">
      <alignment horizontal="center" vertical="center"/>
      <protection/>
    </xf>
    <xf numFmtId="49" fontId="21" fillId="0" borderId="33" xfId="53" applyNumberFormat="1" applyFont="1" applyFill="1" applyBorder="1" applyAlignment="1">
      <alignment horizontal="center" vertical="distributed"/>
      <protection/>
    </xf>
    <xf numFmtId="0" fontId="11" fillId="0" borderId="0" xfId="0" applyFont="1" applyAlignment="1">
      <alignment horizontal="center" wrapText="1"/>
    </xf>
    <xf numFmtId="0" fontId="11" fillId="0" borderId="31" xfId="53" applyFont="1" applyFill="1" applyBorder="1" applyAlignment="1">
      <alignment horizontal="left" vertical="center" wrapText="1"/>
      <protection/>
    </xf>
    <xf numFmtId="49" fontId="21" fillId="0" borderId="25" xfId="0" applyNumberFormat="1" applyFont="1" applyBorder="1" applyAlignment="1">
      <alignment horizontal="center" vertical="distributed"/>
    </xf>
    <xf numFmtId="49" fontId="21" fillId="0" borderId="32" xfId="0" applyNumberFormat="1" applyFont="1" applyBorder="1" applyAlignment="1">
      <alignment horizontal="center" vertical="distributed"/>
    </xf>
    <xf numFmtId="49" fontId="11" fillId="0" borderId="0" xfId="53" applyNumberFormat="1" applyFont="1" applyFill="1" applyBorder="1" applyAlignment="1">
      <alignment horizontal="center" vertical="distributed"/>
      <protection/>
    </xf>
    <xf numFmtId="49" fontId="11" fillId="0" borderId="33" xfId="53" applyNumberFormat="1" applyFont="1" applyFill="1" applyBorder="1" applyAlignment="1">
      <alignment horizontal="center" vertical="distributed"/>
      <protection/>
    </xf>
    <xf numFmtId="49" fontId="11" fillId="0" borderId="33" xfId="53" applyNumberFormat="1" applyFont="1" applyFill="1" applyBorder="1" applyAlignment="1">
      <alignment horizontal="center" vertical="center"/>
      <protection/>
    </xf>
    <xf numFmtId="172" fontId="21" fillId="0" borderId="32" xfId="0" applyNumberFormat="1" applyFont="1" applyBorder="1" applyAlignment="1">
      <alignment horizontal="right" vertical="distributed"/>
    </xf>
    <xf numFmtId="0" fontId="11" fillId="0" borderId="0" xfId="0" applyFont="1" applyAlignment="1">
      <alignment/>
    </xf>
    <xf numFmtId="172" fontId="21" fillId="0" borderId="33" xfId="0" applyNumberFormat="1" applyFont="1" applyBorder="1" applyAlignment="1">
      <alignment horizontal="right" vertical="distributed"/>
    </xf>
    <xf numFmtId="49" fontId="21" fillId="0" borderId="25" xfId="53" applyNumberFormat="1" applyFont="1" applyFill="1" applyBorder="1" applyAlignment="1">
      <alignment horizontal="center" vertical="distributed"/>
      <protection/>
    </xf>
    <xf numFmtId="49" fontId="21" fillId="0" borderId="0" xfId="53" applyNumberFormat="1" applyFont="1" applyFill="1" applyBorder="1" applyAlignment="1">
      <alignment horizontal="center" vertical="center"/>
      <protection/>
    </xf>
    <xf numFmtId="49" fontId="21" fillId="0" borderId="38" xfId="0" applyNumberFormat="1" applyFont="1" applyFill="1" applyBorder="1" applyAlignment="1">
      <alignment horizontal="center" vertical="distributed"/>
    </xf>
    <xf numFmtId="49" fontId="21" fillId="0" borderId="38" xfId="53" applyNumberFormat="1" applyFont="1" applyFill="1" applyBorder="1" applyAlignment="1">
      <alignment horizontal="center" vertical="distributed"/>
      <protection/>
    </xf>
    <xf numFmtId="49" fontId="40" fillId="0" borderId="32" xfId="53" applyNumberFormat="1" applyFont="1" applyFill="1" applyBorder="1" applyAlignment="1">
      <alignment horizontal="center" vertical="center" wrapText="1"/>
      <protection/>
    </xf>
    <xf numFmtId="0" fontId="44" fillId="0" borderId="25" xfId="53" applyFont="1" applyFill="1" applyBorder="1" applyAlignment="1">
      <alignment wrapText="1"/>
      <protection/>
    </xf>
    <xf numFmtId="49" fontId="40" fillId="0" borderId="32" xfId="53" applyNumberFormat="1" applyFont="1" applyFill="1" applyBorder="1">
      <alignment/>
      <protection/>
    </xf>
    <xf numFmtId="0" fontId="54" fillId="0" borderId="0" xfId="0" applyFont="1" applyAlignment="1">
      <alignment wrapText="1"/>
    </xf>
    <xf numFmtId="0" fontId="0" fillId="0" borderId="0" xfId="0" applyFont="1" applyAlignment="1">
      <alignment/>
    </xf>
    <xf numFmtId="0" fontId="0" fillId="25" borderId="0" xfId="0" applyFont="1" applyFill="1" applyAlignment="1">
      <alignment horizontal="right"/>
    </xf>
    <xf numFmtId="0" fontId="11" fillId="25" borderId="0" xfId="0" applyFont="1" applyFill="1" applyAlignment="1">
      <alignment/>
    </xf>
    <xf numFmtId="0" fontId="11" fillId="25" borderId="0" xfId="0" applyFont="1" applyFill="1" applyBorder="1" applyAlignment="1">
      <alignment horizontal="center" vertical="distributed"/>
    </xf>
    <xf numFmtId="0" fontId="11" fillId="25" borderId="0" xfId="0" applyFont="1" applyFill="1" applyAlignment="1">
      <alignment horizontal="center" vertical="distributed"/>
    </xf>
    <xf numFmtId="0" fontId="11" fillId="25" borderId="0" xfId="0" applyFont="1" applyFill="1" applyAlignment="1">
      <alignment/>
    </xf>
    <xf numFmtId="0" fontId="11" fillId="25" borderId="0" xfId="0" applyFont="1" applyFill="1" applyAlignment="1">
      <alignment horizontal="center" vertical="center"/>
    </xf>
    <xf numFmtId="0" fontId="11" fillId="25" borderId="0" xfId="0" applyFont="1" applyFill="1" applyAlignment="1">
      <alignment horizontal="right" vertical="distributed"/>
    </xf>
    <xf numFmtId="0" fontId="11" fillId="0" borderId="31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52" fillId="25" borderId="5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25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25" borderId="31" xfId="0" applyFont="1" applyFill="1" applyBorder="1" applyAlignment="1">
      <alignment horizontal="center" wrapText="1"/>
    </xf>
    <xf numFmtId="0" fontId="6" fillId="25" borderId="0" xfId="0" applyFont="1" applyFill="1" applyBorder="1" applyAlignment="1">
      <alignment horizontal="center" wrapText="1"/>
    </xf>
    <xf numFmtId="0" fontId="52" fillId="25" borderId="56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17" fontId="55" fillId="25" borderId="0" xfId="0" applyNumberFormat="1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 wrapText="1"/>
    </xf>
    <xf numFmtId="0" fontId="11" fillId="25" borderId="0" xfId="0" applyFont="1" applyFill="1" applyAlignment="1">
      <alignment horizontal="center"/>
    </xf>
    <xf numFmtId="0" fontId="0" fillId="25" borderId="50" xfId="0" applyFont="1" applyFill="1" applyBorder="1" applyAlignment="1">
      <alignment horizontal="right"/>
    </xf>
    <xf numFmtId="0" fontId="0" fillId="25" borderId="40" xfId="0" applyFont="1" applyFill="1" applyBorder="1" applyAlignment="1">
      <alignment horizontal="right"/>
    </xf>
    <xf numFmtId="0" fontId="52" fillId="25" borderId="49" xfId="0" applyFont="1" applyFill="1" applyBorder="1" applyAlignment="1">
      <alignment horizontal="center" vertical="center" wrapText="1"/>
    </xf>
    <xf numFmtId="0" fontId="52" fillId="25" borderId="57" xfId="0" applyFont="1" applyFill="1" applyBorder="1" applyAlignment="1">
      <alignment horizontal="center" vertical="center" wrapText="1"/>
    </xf>
    <xf numFmtId="0" fontId="52" fillId="25" borderId="58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49" fontId="21" fillId="0" borderId="47" xfId="0" applyNumberFormat="1" applyFont="1" applyBorder="1" applyAlignment="1">
      <alignment horizontal="center" vertical="distributed"/>
    </xf>
    <xf numFmtId="49" fontId="21" fillId="0" borderId="0" xfId="0" applyNumberFormat="1" applyFont="1" applyBorder="1" applyAlignment="1">
      <alignment horizontal="center" vertical="distributed"/>
    </xf>
    <xf numFmtId="0" fontId="52" fillId="25" borderId="36" xfId="0" applyFont="1" applyFill="1" applyBorder="1" applyAlignment="1">
      <alignment horizontal="center" vertical="center" wrapText="1"/>
    </xf>
    <xf numFmtId="0" fontId="52" fillId="25" borderId="31" xfId="0" applyFont="1" applyFill="1" applyBorder="1" applyAlignment="1">
      <alignment horizontal="center" vertical="center" wrapText="1"/>
    </xf>
    <xf numFmtId="0" fontId="52" fillId="25" borderId="0" xfId="0" applyFont="1" applyFill="1" applyBorder="1" applyAlignment="1">
      <alignment horizontal="center" vertical="center" wrapText="1"/>
    </xf>
    <xf numFmtId="0" fontId="52" fillId="25" borderId="59" xfId="0" applyFont="1" applyFill="1" applyBorder="1" applyAlignment="1">
      <alignment horizontal="center" vertical="center" wrapText="1"/>
    </xf>
    <xf numFmtId="0" fontId="52" fillId="25" borderId="50" xfId="0" applyFont="1" applyFill="1" applyBorder="1" applyAlignment="1">
      <alignment horizontal="center" vertical="center" wrapText="1"/>
    </xf>
    <xf numFmtId="0" fontId="52" fillId="25" borderId="40" xfId="0" applyFont="1" applyFill="1" applyBorder="1" applyAlignment="1">
      <alignment horizontal="center" vertical="center" wrapText="1"/>
    </xf>
    <xf numFmtId="0" fontId="52" fillId="25" borderId="60" xfId="0" applyFont="1" applyFill="1" applyBorder="1" applyAlignment="1">
      <alignment horizontal="center" vertical="center" wrapText="1"/>
    </xf>
    <xf numFmtId="0" fontId="11" fillId="25" borderId="52" xfId="0" applyFont="1" applyFill="1" applyBorder="1" applyAlignment="1">
      <alignment horizontal="center" vertical="distributed"/>
    </xf>
    <xf numFmtId="0" fontId="11" fillId="25" borderId="61" xfId="0" applyFont="1" applyFill="1" applyBorder="1" applyAlignment="1">
      <alignment horizontal="center" vertical="distributed"/>
    </xf>
    <xf numFmtId="0" fontId="11" fillId="25" borderId="54" xfId="0" applyFont="1" applyFill="1" applyBorder="1" applyAlignment="1">
      <alignment horizontal="center" vertical="distributed"/>
    </xf>
    <xf numFmtId="49" fontId="0" fillId="0" borderId="23" xfId="53" applyNumberFormat="1" applyFont="1" applyFill="1" applyBorder="1" applyAlignment="1">
      <alignment horizontal="center" vertical="center" wrapText="1"/>
      <protection/>
    </xf>
    <xf numFmtId="0" fontId="0" fillId="0" borderId="21" xfId="53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49" fontId="9" fillId="0" borderId="28" xfId="53" applyNumberFormat="1" applyFont="1" applyFill="1" applyBorder="1" applyAlignment="1">
      <alignment horizontal="center" vertical="center" wrapText="1"/>
      <protection/>
    </xf>
    <xf numFmtId="0" fontId="0" fillId="0" borderId="4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6" fillId="0" borderId="0" xfId="53" applyFont="1" applyFill="1" applyAlignment="1">
      <alignment horizontal="center" vertical="center" wrapText="1"/>
      <protection/>
    </xf>
    <xf numFmtId="0" fontId="0" fillId="25" borderId="0" xfId="0" applyFont="1" applyFill="1" applyBorder="1" applyAlignment="1">
      <alignment horizontal="center" wrapText="1"/>
    </xf>
    <xf numFmtId="0" fontId="56" fillId="0" borderId="0" xfId="0" applyFont="1" applyAlignment="1">
      <alignment wrapText="1"/>
    </xf>
    <xf numFmtId="172" fontId="11" fillId="0" borderId="0" xfId="53" applyNumberFormat="1" applyFont="1" applyFill="1" applyBorder="1" applyAlignment="1">
      <alignment horizontal="right" vertical="distributed"/>
      <protection/>
    </xf>
    <xf numFmtId="172" fontId="11" fillId="0" borderId="32" xfId="53" applyNumberFormat="1" applyFont="1" applyFill="1" applyBorder="1" applyAlignment="1">
      <alignment horizontal="right" vertical="distributed"/>
      <protection/>
    </xf>
    <xf numFmtId="0" fontId="57" fillId="0" borderId="28" xfId="53" applyFont="1" applyFill="1" applyBorder="1" applyAlignment="1">
      <alignment horizontal="center" vertical="center" wrapText="1"/>
      <protection/>
    </xf>
    <xf numFmtId="49" fontId="11" fillId="0" borderId="28" xfId="53" applyNumberFormat="1" applyFont="1" applyFill="1" applyBorder="1" applyAlignment="1">
      <alignment horizontal="center" vertical="center" wrapText="1"/>
      <protection/>
    </xf>
    <xf numFmtId="49" fontId="11" fillId="0" borderId="42" xfId="53" applyNumberFormat="1" applyFont="1" applyFill="1" applyBorder="1" applyAlignment="1">
      <alignment horizontal="center" vertical="center" wrapText="1"/>
      <protection/>
    </xf>
    <xf numFmtId="0" fontId="11" fillId="0" borderId="30" xfId="53" applyFont="1" applyFill="1" applyBorder="1" applyAlignment="1">
      <alignment horizontal="center" vertical="center" wrapText="1"/>
      <protection/>
    </xf>
    <xf numFmtId="49" fontId="11" fillId="0" borderId="22" xfId="53" applyNumberFormat="1" applyFont="1" applyFill="1" applyBorder="1" applyAlignment="1">
      <alignment horizontal="center" vertical="center" wrapText="1"/>
      <protection/>
    </xf>
    <xf numFmtId="187" fontId="11" fillId="0" borderId="30" xfId="53" applyNumberFormat="1" applyFont="1" applyFill="1" applyBorder="1">
      <alignment/>
      <protection/>
    </xf>
    <xf numFmtId="172" fontId="11" fillId="0" borderId="30" xfId="53" applyNumberFormat="1" applyFont="1" applyFill="1" applyBorder="1" applyAlignment="1">
      <alignment horizontal="center"/>
      <protection/>
    </xf>
    <xf numFmtId="49" fontId="40" fillId="0" borderId="0" xfId="53" applyNumberFormat="1" applyFont="1" applyFill="1" applyBorder="1" applyAlignment="1">
      <alignment horizontal="center" vertical="distributed"/>
      <protection/>
    </xf>
    <xf numFmtId="49" fontId="40" fillId="0" borderId="33" xfId="53" applyNumberFormat="1" applyFont="1" applyFill="1" applyBorder="1" applyAlignment="1">
      <alignment horizontal="center" vertical="distributed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едомственная структур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="60" zoomScalePageLayoutView="0" workbookViewId="0" topLeftCell="A1">
      <selection activeCell="G10" sqref="G10"/>
    </sheetView>
  </sheetViews>
  <sheetFormatPr defaultColWidth="9.140625" defaultRowHeight="12.75"/>
  <cols>
    <col min="1" max="1" width="65.421875" style="44" customWidth="1"/>
    <col min="2" max="2" width="5.140625" style="45" customWidth="1"/>
    <col min="3" max="3" width="4.7109375" style="45" customWidth="1"/>
    <col min="4" max="4" width="17.8515625" style="11" hidden="1" customWidth="1"/>
    <col min="5" max="5" width="0.13671875" style="11" hidden="1" customWidth="1"/>
    <col min="6" max="6" width="14.57421875" style="11" customWidth="1"/>
    <col min="7" max="16384" width="9.140625" style="11" customWidth="1"/>
  </cols>
  <sheetData>
    <row r="1" spans="2:7" ht="12.75" customHeight="1">
      <c r="B1" s="432" t="s">
        <v>399</v>
      </c>
      <c r="C1" s="432"/>
      <c r="D1" s="432"/>
      <c r="E1" s="432"/>
      <c r="F1" s="432"/>
      <c r="G1" s="432"/>
    </row>
    <row r="2" spans="2:7" ht="12.75" customHeight="1">
      <c r="B2" s="432" t="s">
        <v>109</v>
      </c>
      <c r="C2" s="432"/>
      <c r="D2" s="432"/>
      <c r="E2" s="432"/>
      <c r="F2" s="432"/>
      <c r="G2" s="432"/>
    </row>
    <row r="3" spans="2:7" ht="12.75">
      <c r="B3" s="433" t="s">
        <v>397</v>
      </c>
      <c r="C3" s="433"/>
      <c r="D3" s="433"/>
      <c r="E3" s="433"/>
      <c r="F3" s="433"/>
      <c r="G3" s="433"/>
    </row>
    <row r="5" ht="12.75" hidden="1"/>
    <row r="6" spans="1:7" ht="12.75" customHeight="1">
      <c r="A6" s="9"/>
      <c r="B6" s="432" t="s">
        <v>287</v>
      </c>
      <c r="C6" s="432"/>
      <c r="D6" s="432"/>
      <c r="E6" s="432"/>
      <c r="F6" s="432"/>
      <c r="G6" s="432"/>
    </row>
    <row r="7" spans="1:7" ht="12.75" customHeight="1">
      <c r="A7" s="9"/>
      <c r="B7" s="432" t="s">
        <v>109</v>
      </c>
      <c r="C7" s="432"/>
      <c r="D7" s="432"/>
      <c r="E7" s="432"/>
      <c r="F7" s="432"/>
      <c r="G7" s="432"/>
    </row>
    <row r="8" spans="1:7" ht="12.75">
      <c r="A8" s="9"/>
      <c r="B8" s="433" t="s">
        <v>315</v>
      </c>
      <c r="C8" s="433"/>
      <c r="D8" s="433"/>
      <c r="E8" s="433"/>
      <c r="F8" s="433"/>
      <c r="G8" s="433"/>
    </row>
    <row r="9" spans="1:3" ht="12.75">
      <c r="A9" s="9"/>
      <c r="B9" s="10"/>
      <c r="C9" s="12"/>
    </row>
    <row r="10" spans="1:6" ht="31.5" customHeight="1">
      <c r="A10" s="431" t="s">
        <v>89</v>
      </c>
      <c r="B10" s="431"/>
      <c r="C10" s="431"/>
      <c r="D10" s="431"/>
      <c r="E10" s="431"/>
      <c r="F10" s="431"/>
    </row>
    <row r="11" spans="1:6" ht="12.75" customHeight="1">
      <c r="A11" s="13"/>
      <c r="B11" s="13"/>
      <c r="C11" s="13"/>
      <c r="D11" s="111"/>
      <c r="F11" s="111" t="s">
        <v>403</v>
      </c>
    </row>
    <row r="12" spans="1:6" ht="57" customHeight="1">
      <c r="A12" s="14" t="s">
        <v>191</v>
      </c>
      <c r="B12" s="15" t="s">
        <v>120</v>
      </c>
      <c r="C12" s="16" t="s">
        <v>121</v>
      </c>
      <c r="D12" s="17" t="s">
        <v>317</v>
      </c>
      <c r="E12" s="17" t="s">
        <v>323</v>
      </c>
      <c r="F12" s="17" t="s">
        <v>402</v>
      </c>
    </row>
    <row r="13" spans="1:6" ht="9.75" customHeight="1">
      <c r="A13" s="18">
        <v>1</v>
      </c>
      <c r="B13" s="19">
        <v>2</v>
      </c>
      <c r="C13" s="20">
        <v>3</v>
      </c>
      <c r="D13" s="21" t="s">
        <v>122</v>
      </c>
      <c r="E13" s="21" t="s">
        <v>322</v>
      </c>
      <c r="F13" s="21" t="s">
        <v>122</v>
      </c>
    </row>
    <row r="14" spans="1:6" ht="12.75">
      <c r="A14" s="22" t="s">
        <v>194</v>
      </c>
      <c r="B14" s="23" t="s">
        <v>179</v>
      </c>
      <c r="C14" s="24"/>
      <c r="D14" s="25">
        <f>SUM(D15:D20)</f>
        <v>62870.899999999994</v>
      </c>
      <c r="E14" s="25">
        <f>SUM(E15:E20)</f>
        <v>-262</v>
      </c>
      <c r="F14" s="25">
        <f>SUM(F15:F20)</f>
        <v>62608.9</v>
      </c>
    </row>
    <row r="15" spans="1:6" ht="25.5">
      <c r="A15" s="26" t="s">
        <v>215</v>
      </c>
      <c r="B15" s="27" t="s">
        <v>179</v>
      </c>
      <c r="C15" s="24" t="s">
        <v>186</v>
      </c>
      <c r="D15" s="28">
        <f>'Ведомственная структура'!I195</f>
        <v>1697.5</v>
      </c>
      <c r="E15" s="28">
        <f>'Ведомственная структура'!J195</f>
        <v>0</v>
      </c>
      <c r="F15" s="28">
        <f>'Ведомственная структура'!K195</f>
        <v>1697.5</v>
      </c>
    </row>
    <row r="16" spans="1:6" ht="38.25">
      <c r="A16" s="29" t="s">
        <v>217</v>
      </c>
      <c r="B16" s="27" t="s">
        <v>179</v>
      </c>
      <c r="C16" s="24" t="s">
        <v>182</v>
      </c>
      <c r="D16" s="28">
        <f>'Ведомственная структура'!I448</f>
        <v>1839.6</v>
      </c>
      <c r="E16" s="28">
        <f>'Ведомственная структура'!J448</f>
        <v>0</v>
      </c>
      <c r="F16" s="28">
        <f>'Ведомственная структура'!K448</f>
        <v>1839.6</v>
      </c>
    </row>
    <row r="17" spans="1:6" ht="38.25">
      <c r="A17" s="26" t="s">
        <v>247</v>
      </c>
      <c r="B17" s="27" t="s">
        <v>179</v>
      </c>
      <c r="C17" s="24" t="s">
        <v>181</v>
      </c>
      <c r="D17" s="28">
        <f>'Ведомственная структура'!I123+'Ведомственная структура'!I200</f>
        <v>30130.699999999997</v>
      </c>
      <c r="E17" s="28">
        <f>'Ведомственная структура'!J123+'Ведомственная структура'!J200</f>
        <v>-0.9</v>
      </c>
      <c r="F17" s="28">
        <f>'Ведомственная структура'!K123+'Ведомственная структура'!K200</f>
        <v>30129.8</v>
      </c>
    </row>
    <row r="18" spans="1:6" ht="25.5">
      <c r="A18" s="30" t="s">
        <v>216</v>
      </c>
      <c r="B18" s="27" t="s">
        <v>179</v>
      </c>
      <c r="C18" s="24" t="s">
        <v>180</v>
      </c>
      <c r="D18" s="28">
        <f>'Ведомственная структура'!I128+'Ведомственная структура'!I633</f>
        <v>9583.1</v>
      </c>
      <c r="E18" s="28">
        <f>'Ведомственная структура'!J128+'Ведомственная структура'!J633</f>
        <v>0</v>
      </c>
      <c r="F18" s="28">
        <f>'Ведомственная структура'!K128+'Ведомственная структура'!K633</f>
        <v>9583.1</v>
      </c>
    </row>
    <row r="19" spans="1:6" ht="12.75">
      <c r="A19" s="29" t="s">
        <v>192</v>
      </c>
      <c r="B19" s="27" t="s">
        <v>179</v>
      </c>
      <c r="C19" s="24" t="s">
        <v>206</v>
      </c>
      <c r="D19" s="28">
        <f>'Ведомственная структура'!I135</f>
        <v>1242.8</v>
      </c>
      <c r="E19" s="28">
        <f>'Ведомственная структура'!J135</f>
        <v>-70</v>
      </c>
      <c r="F19" s="28">
        <f>'Ведомственная структура'!K135</f>
        <v>1172.8</v>
      </c>
    </row>
    <row r="20" spans="1:6" ht="12.75">
      <c r="A20" s="29" t="s">
        <v>210</v>
      </c>
      <c r="B20" s="27" t="s">
        <v>179</v>
      </c>
      <c r="C20" s="24" t="s">
        <v>236</v>
      </c>
      <c r="D20" s="28">
        <f>'Ведомственная структура'!I140+'Ведомственная структура'!I237+'Ведомственная структура'!I469+'Ведомственная структура'!I547+'Ведомственная структура'!I462</f>
        <v>18377.199999999997</v>
      </c>
      <c r="E20" s="28">
        <f>'Ведомственная структура'!J140+'Ведомственная структура'!J237+'Ведомственная структура'!J469+'Ведомственная структура'!J547+'Ведомственная структура'!J462</f>
        <v>-191.1</v>
      </c>
      <c r="F20" s="28">
        <f>'Ведомственная структура'!K140+'Ведомственная структура'!K237+'Ведомственная структура'!K469+'Ведомственная структура'!K547+'Ведомственная структура'!K462</f>
        <v>18186.1</v>
      </c>
    </row>
    <row r="21" spans="1:6" s="34" customFormat="1" ht="12.75">
      <c r="A21" s="22" t="s">
        <v>238</v>
      </c>
      <c r="B21" s="32" t="s">
        <v>186</v>
      </c>
      <c r="C21" s="33"/>
      <c r="D21" s="25">
        <f>D22</f>
        <v>2195.4</v>
      </c>
      <c r="E21" s="25">
        <f>E22</f>
        <v>0</v>
      </c>
      <c r="F21" s="25">
        <f>F22</f>
        <v>2195.4</v>
      </c>
    </row>
    <row r="22" spans="1:6" ht="12.75">
      <c r="A22" s="29" t="s">
        <v>239</v>
      </c>
      <c r="B22" s="27" t="s">
        <v>186</v>
      </c>
      <c r="C22" s="24" t="s">
        <v>182</v>
      </c>
      <c r="D22" s="28">
        <f>'Ведомственная структура'!I149</f>
        <v>2195.4</v>
      </c>
      <c r="E22" s="28">
        <f>'Ведомственная структура'!J149</f>
        <v>0</v>
      </c>
      <c r="F22" s="28">
        <f>'Ведомственная структура'!K149</f>
        <v>2195.4</v>
      </c>
    </row>
    <row r="23" spans="1:6" ht="17.25" customHeight="1">
      <c r="A23" s="35" t="s">
        <v>195</v>
      </c>
      <c r="B23" s="23" t="s">
        <v>182</v>
      </c>
      <c r="C23" s="24"/>
      <c r="D23" s="25">
        <f>SUM(D24:D25)</f>
        <v>1025</v>
      </c>
      <c r="E23" s="25">
        <f>SUM(E24:E25)</f>
        <v>0</v>
      </c>
      <c r="F23" s="25">
        <f>SUM(F24:F25)</f>
        <v>1025</v>
      </c>
    </row>
    <row r="24" spans="1:6" ht="25.5">
      <c r="A24" s="30" t="s">
        <v>123</v>
      </c>
      <c r="B24" s="27" t="s">
        <v>182</v>
      </c>
      <c r="C24" s="24" t="s">
        <v>196</v>
      </c>
      <c r="D24" s="28">
        <f>'Ведомственная структура'!I155</f>
        <v>200</v>
      </c>
      <c r="E24" s="28">
        <f>'Ведомственная структура'!J155</f>
        <v>0</v>
      </c>
      <c r="F24" s="28">
        <f>'Ведомственная структура'!K155</f>
        <v>200</v>
      </c>
    </row>
    <row r="25" spans="1:6" ht="12.75">
      <c r="A25" s="36" t="s">
        <v>249</v>
      </c>
      <c r="B25" s="27" t="s">
        <v>182</v>
      </c>
      <c r="C25" s="24" t="s">
        <v>198</v>
      </c>
      <c r="D25" s="28">
        <f>'Ведомственная структура'!I160</f>
        <v>825</v>
      </c>
      <c r="E25" s="28">
        <f>'Ведомственная структура'!J160</f>
        <v>0</v>
      </c>
      <c r="F25" s="28">
        <f>'Ведомственная структура'!K160</f>
        <v>825</v>
      </c>
    </row>
    <row r="26" spans="1:6" ht="12.75">
      <c r="A26" s="22" t="s">
        <v>197</v>
      </c>
      <c r="B26" s="37" t="s">
        <v>181</v>
      </c>
      <c r="C26" s="38"/>
      <c r="D26" s="25">
        <f>SUM(D27:D31)</f>
        <v>39579.299999999996</v>
      </c>
      <c r="E26" s="25">
        <f>SUM(E27:E31)</f>
        <v>3104.5</v>
      </c>
      <c r="F26" s="25">
        <f>SUM(F27:F31)</f>
        <v>42683.799999999996</v>
      </c>
    </row>
    <row r="27" spans="1:6" s="108" customFormat="1" ht="12.75">
      <c r="A27" s="29" t="s">
        <v>312</v>
      </c>
      <c r="B27" s="109" t="s">
        <v>181</v>
      </c>
      <c r="C27" s="38" t="s">
        <v>186</v>
      </c>
      <c r="D27" s="39">
        <f>'Ведомственная структура'!I483</f>
        <v>1075.2</v>
      </c>
      <c r="E27" s="39">
        <f>'Ведомственная структура'!J483</f>
        <v>0</v>
      </c>
      <c r="F27" s="39">
        <f>'Ведомственная структура'!K483</f>
        <v>1075.2</v>
      </c>
    </row>
    <row r="28" spans="1:6" ht="12.75">
      <c r="A28" s="29" t="s">
        <v>112</v>
      </c>
      <c r="B28" s="27" t="s">
        <v>181</v>
      </c>
      <c r="C28" s="24" t="s">
        <v>183</v>
      </c>
      <c r="D28" s="28">
        <f>'Ведомственная структура'!I265</f>
        <v>1095</v>
      </c>
      <c r="E28" s="28">
        <f>'Ведомственная структура'!J265</f>
        <v>0</v>
      </c>
      <c r="F28" s="28">
        <f>'Ведомственная структура'!K265</f>
        <v>1095</v>
      </c>
    </row>
    <row r="29" spans="1:6" ht="12.75">
      <c r="A29" s="31" t="s">
        <v>119</v>
      </c>
      <c r="B29" s="27" t="s">
        <v>181</v>
      </c>
      <c r="C29" s="24" t="s">
        <v>180</v>
      </c>
      <c r="D29" s="28">
        <f>'Ведомственная структура'!I498</f>
        <v>23070.1</v>
      </c>
      <c r="E29" s="28">
        <f>'Ведомственная структура'!J498</f>
        <v>2275</v>
      </c>
      <c r="F29" s="28">
        <f>'Ведомственная структура'!K498</f>
        <v>25345.1</v>
      </c>
    </row>
    <row r="30" spans="1:6" ht="12.75">
      <c r="A30" s="29" t="s">
        <v>244</v>
      </c>
      <c r="B30" s="27" t="s">
        <v>181</v>
      </c>
      <c r="C30" s="24" t="s">
        <v>196</v>
      </c>
      <c r="D30" s="28">
        <f>'Ведомственная структура'!I280</f>
        <v>12028.400000000001</v>
      </c>
      <c r="E30" s="28">
        <f>'Ведомственная структура'!J280</f>
        <v>-500</v>
      </c>
      <c r="F30" s="28">
        <f>'Ведомственная структура'!K280</f>
        <v>11528.400000000001</v>
      </c>
    </row>
    <row r="31" spans="1:6" ht="12.75">
      <c r="A31" s="29" t="s">
        <v>205</v>
      </c>
      <c r="B31" s="27" t="s">
        <v>181</v>
      </c>
      <c r="C31" s="24" t="s">
        <v>212</v>
      </c>
      <c r="D31" s="28">
        <f>'Ведомственная структура'!I295+'Ведомственная структура'!I509</f>
        <v>2310.6</v>
      </c>
      <c r="E31" s="28">
        <f>'Ведомственная структура'!J295+'Ведомственная структура'!J509</f>
        <v>1329.5</v>
      </c>
      <c r="F31" s="28">
        <f>'Ведомственная структура'!K295+'Ведомственная структура'!K509</f>
        <v>3640.1</v>
      </c>
    </row>
    <row r="32" spans="1:6" ht="12.75">
      <c r="A32" s="22" t="s">
        <v>187</v>
      </c>
      <c r="B32" s="32" t="s">
        <v>183</v>
      </c>
      <c r="C32" s="24"/>
      <c r="D32" s="25">
        <f>SUM(D33:D36)</f>
        <v>33678.7</v>
      </c>
      <c r="E32" s="25">
        <f>SUM(E33:E36)</f>
        <v>-1336.4</v>
      </c>
      <c r="F32" s="25">
        <f>SUM(F33:F36)</f>
        <v>32342.299999999996</v>
      </c>
    </row>
    <row r="33" spans="1:6" ht="12.75" hidden="1">
      <c r="A33" s="29" t="s">
        <v>259</v>
      </c>
      <c r="B33" s="48" t="s">
        <v>183</v>
      </c>
      <c r="C33" s="49" t="s">
        <v>179</v>
      </c>
      <c r="D33" s="39"/>
      <c r="E33" s="39"/>
      <c r="F33" s="39"/>
    </row>
    <row r="34" spans="1:6" ht="12.75">
      <c r="A34" s="29" t="s">
        <v>259</v>
      </c>
      <c r="B34" s="48" t="s">
        <v>183</v>
      </c>
      <c r="C34" s="49" t="s">
        <v>179</v>
      </c>
      <c r="D34" s="39">
        <f>'Ведомственная структура'!I318+'Ведомственная структура'!I519</f>
        <v>965.1</v>
      </c>
      <c r="E34" s="39">
        <f>'Ведомственная структура'!J318+'Ведомственная структура'!J519+'Ведомственная структура'!J169</f>
        <v>39</v>
      </c>
      <c r="F34" s="39">
        <f>'Ведомственная структура'!K318+'Ведомственная структура'!K519+'Ведомственная структура'!K169</f>
        <v>1004.1</v>
      </c>
    </row>
    <row r="35" spans="1:6" ht="12.75">
      <c r="A35" s="29" t="s">
        <v>199</v>
      </c>
      <c r="B35" s="27" t="s">
        <v>183</v>
      </c>
      <c r="C35" s="24" t="s">
        <v>186</v>
      </c>
      <c r="D35" s="28">
        <f>'Ведомственная структура'!I323+'Ведомственная структура'!I531</f>
        <v>32549.6</v>
      </c>
      <c r="E35" s="28">
        <f>'Ведомственная структура'!J323+'Ведомственная структура'!J531</f>
        <v>-1375.4</v>
      </c>
      <c r="F35" s="28">
        <f>'Ведомственная структура'!K323+'Ведомственная структура'!K531</f>
        <v>31174.199999999997</v>
      </c>
    </row>
    <row r="36" spans="1:6" ht="12.75">
      <c r="A36" s="29" t="s">
        <v>378</v>
      </c>
      <c r="B36" s="27" t="s">
        <v>183</v>
      </c>
      <c r="C36" s="24" t="s">
        <v>182</v>
      </c>
      <c r="D36" s="28">
        <f>'Ведомственная структура'!I174</f>
        <v>164</v>
      </c>
      <c r="E36" s="28">
        <f>'Ведомственная структура'!J174</f>
        <v>0</v>
      </c>
      <c r="F36" s="28">
        <f>'Ведомственная структура'!K174</f>
        <v>164</v>
      </c>
    </row>
    <row r="37" spans="1:6" ht="12.75">
      <c r="A37" s="22" t="s">
        <v>188</v>
      </c>
      <c r="B37" s="32" t="s">
        <v>184</v>
      </c>
      <c r="C37" s="24"/>
      <c r="D37" s="25">
        <f>SUM(D38:D41)</f>
        <v>768875.7</v>
      </c>
      <c r="E37" s="25">
        <f>SUM(E38:E41)</f>
        <v>9782.1</v>
      </c>
      <c r="F37" s="25">
        <f>SUM(F38:F41)</f>
        <v>778657.8</v>
      </c>
    </row>
    <row r="38" spans="1:6" s="108" customFormat="1" ht="12.75">
      <c r="A38" s="29" t="s">
        <v>307</v>
      </c>
      <c r="B38" s="27" t="s">
        <v>184</v>
      </c>
      <c r="C38" s="24" t="s">
        <v>179</v>
      </c>
      <c r="D38" s="39">
        <f>'Ведомственная структура'!I346+'Ведомственная структура'!I17</f>
        <v>187310.5</v>
      </c>
      <c r="E38" s="39">
        <f>'Ведомственная структура'!J346+'Ведомственная структура'!J17</f>
        <v>3495.9</v>
      </c>
      <c r="F38" s="39">
        <f>'Ведомственная структура'!K346+'Ведомственная структура'!K17</f>
        <v>190806.4</v>
      </c>
    </row>
    <row r="39" spans="1:6" ht="12.75">
      <c r="A39" s="29" t="s">
        <v>200</v>
      </c>
      <c r="B39" s="27" t="s">
        <v>184</v>
      </c>
      <c r="C39" s="24" t="s">
        <v>186</v>
      </c>
      <c r="D39" s="28">
        <f>'Ведомственная структура'!I35+'Ведомственная структура'!I351</f>
        <v>557396</v>
      </c>
      <c r="E39" s="28">
        <f>'Ведомственная структура'!J35+'Ведомственная структура'!J351</f>
        <v>6236.200000000001</v>
      </c>
      <c r="F39" s="28">
        <f>'Ведомственная структура'!K35+'Ведомственная структура'!K351</f>
        <v>563632.2000000001</v>
      </c>
    </row>
    <row r="40" spans="1:6" ht="12.75">
      <c r="A40" s="29" t="s">
        <v>209</v>
      </c>
      <c r="B40" s="27" t="s">
        <v>184</v>
      </c>
      <c r="C40" s="24" t="s">
        <v>184</v>
      </c>
      <c r="D40" s="28">
        <f>'Ведомственная структура'!I71+'Ведомственная структура'!I356</f>
        <v>5834.7</v>
      </c>
      <c r="E40" s="28">
        <f>'Ведомственная структура'!J71+'Ведомственная структура'!J356</f>
        <v>50</v>
      </c>
      <c r="F40" s="28">
        <f>'Ведомственная структура'!K71+'Ведомственная структура'!K356</f>
        <v>5884.7</v>
      </c>
    </row>
    <row r="41" spans="1:6" ht="12.75">
      <c r="A41" s="29" t="s">
        <v>201</v>
      </c>
      <c r="B41" s="27" t="s">
        <v>184</v>
      </c>
      <c r="C41" s="24" t="s">
        <v>196</v>
      </c>
      <c r="D41" s="28">
        <f>'Ведомственная структура'!I87</f>
        <v>18334.5</v>
      </c>
      <c r="E41" s="28">
        <f>'Ведомственная структура'!J87</f>
        <v>0</v>
      </c>
      <c r="F41" s="28">
        <f>'Ведомственная структура'!K87</f>
        <v>18334.5</v>
      </c>
    </row>
    <row r="42" spans="1:6" ht="12.75">
      <c r="A42" s="22" t="s">
        <v>116</v>
      </c>
      <c r="B42" s="32" t="s">
        <v>185</v>
      </c>
      <c r="C42" s="24"/>
      <c r="D42" s="25">
        <f>SUM(D43:D44)</f>
        <v>68912.79999999999</v>
      </c>
      <c r="E42" s="25">
        <f>SUM(E43:E44)</f>
        <v>571.3</v>
      </c>
      <c r="F42" s="25">
        <f>SUM(F43:F44)</f>
        <v>69484.1</v>
      </c>
    </row>
    <row r="43" spans="1:6" ht="12.75">
      <c r="A43" s="29" t="s">
        <v>202</v>
      </c>
      <c r="B43" s="27" t="s">
        <v>185</v>
      </c>
      <c r="C43" s="24" t="s">
        <v>179</v>
      </c>
      <c r="D43" s="28">
        <f>'Ведомственная структура'!I379+'Ведомственная структура'!I558</f>
        <v>65210.299999999996</v>
      </c>
      <c r="E43" s="28">
        <f>'Ведомственная структура'!J379+'Ведомственная структура'!J558</f>
        <v>571.3</v>
      </c>
      <c r="F43" s="28">
        <f>'Ведомственная структура'!K379+'Ведомственная структура'!K558</f>
        <v>65781.6</v>
      </c>
    </row>
    <row r="44" spans="1:6" ht="12.75">
      <c r="A44" s="29" t="s">
        <v>124</v>
      </c>
      <c r="B44" s="27" t="s">
        <v>185</v>
      </c>
      <c r="C44" s="24" t="s">
        <v>181</v>
      </c>
      <c r="D44" s="28">
        <f>'Ведомственная структура'!I624</f>
        <v>3702.5</v>
      </c>
      <c r="E44" s="28">
        <f>'Ведомственная структура'!J624</f>
        <v>0</v>
      </c>
      <c r="F44" s="28">
        <f>'Ведомственная структура'!K624</f>
        <v>3702.5</v>
      </c>
    </row>
    <row r="45" spans="1:6" ht="12.75">
      <c r="A45" s="22" t="s">
        <v>189</v>
      </c>
      <c r="B45" s="32" t="s">
        <v>198</v>
      </c>
      <c r="C45" s="24"/>
      <c r="D45" s="25">
        <f>SUM(D46:D49)</f>
        <v>27847</v>
      </c>
      <c r="E45" s="25">
        <f>SUM(E46:E49)</f>
        <v>-430</v>
      </c>
      <c r="F45" s="25">
        <f>SUM(F46:F49)</f>
        <v>27417</v>
      </c>
    </row>
    <row r="46" spans="1:6" ht="12.75">
      <c r="A46" s="29" t="s">
        <v>211</v>
      </c>
      <c r="B46" s="27" t="s">
        <v>198</v>
      </c>
      <c r="C46" s="24" t="s">
        <v>179</v>
      </c>
      <c r="D46" s="28">
        <f>'Ведомственная структура'!I390</f>
        <v>3092</v>
      </c>
      <c r="E46" s="28">
        <f>'Ведомственная структура'!J390</f>
        <v>192</v>
      </c>
      <c r="F46" s="28">
        <f>'Ведомственная структура'!K390</f>
        <v>3284</v>
      </c>
    </row>
    <row r="47" spans="1:6" ht="12.75">
      <c r="A47" s="29" t="s">
        <v>208</v>
      </c>
      <c r="B47" s="27" t="s">
        <v>198</v>
      </c>
      <c r="C47" s="24" t="s">
        <v>182</v>
      </c>
      <c r="D47" s="28">
        <f>'Ведомственная структура'!I395</f>
        <v>9854.7</v>
      </c>
      <c r="E47" s="28">
        <f>'Ведомственная структура'!J395</f>
        <v>0</v>
      </c>
      <c r="F47" s="28">
        <f>'Ведомственная структура'!K395</f>
        <v>9854.7</v>
      </c>
    </row>
    <row r="48" spans="1:6" ht="12.75">
      <c r="A48" s="30" t="s">
        <v>224</v>
      </c>
      <c r="B48" s="27" t="s">
        <v>198</v>
      </c>
      <c r="C48" s="24" t="s">
        <v>181</v>
      </c>
      <c r="D48" s="28">
        <f>'Ведомственная структура'!I110</f>
        <v>14841.300000000001</v>
      </c>
      <c r="E48" s="28">
        <f>'Ведомственная структура'!J110</f>
        <v>-600</v>
      </c>
      <c r="F48" s="28">
        <f>'Ведомственная структура'!K110</f>
        <v>14241.300000000001</v>
      </c>
    </row>
    <row r="49" spans="1:6" ht="12.75">
      <c r="A49" s="29" t="s">
        <v>248</v>
      </c>
      <c r="B49" s="27" t="s">
        <v>198</v>
      </c>
      <c r="C49" s="24" t="s">
        <v>180</v>
      </c>
      <c r="D49" s="28">
        <f>'Ведомственная структура'!I430</f>
        <v>59</v>
      </c>
      <c r="E49" s="28">
        <f>'Ведомственная структура'!J430</f>
        <v>-22</v>
      </c>
      <c r="F49" s="28">
        <f>'Ведомственная структура'!K430</f>
        <v>37</v>
      </c>
    </row>
    <row r="50" spans="1:6" ht="12.75">
      <c r="A50" s="22" t="s">
        <v>125</v>
      </c>
      <c r="B50" s="32" t="s">
        <v>206</v>
      </c>
      <c r="C50" s="33"/>
      <c r="D50" s="25">
        <f>SUM(D51:D51)</f>
        <v>406.4</v>
      </c>
      <c r="E50" s="25">
        <f>SUM(E51:E51)</f>
        <v>0</v>
      </c>
      <c r="F50" s="25">
        <f>SUM(F51:F51)</f>
        <v>406.4</v>
      </c>
    </row>
    <row r="51" spans="1:6" ht="12.75">
      <c r="A51" s="26" t="s">
        <v>128</v>
      </c>
      <c r="B51" s="27" t="s">
        <v>206</v>
      </c>
      <c r="C51" s="24" t="s">
        <v>179</v>
      </c>
      <c r="D51" s="28">
        <f>'Ведомственная структура'!I436</f>
        <v>406.4</v>
      </c>
      <c r="E51" s="28">
        <f>'Ведомственная структура'!J436</f>
        <v>0</v>
      </c>
      <c r="F51" s="28">
        <f>'Ведомственная структура'!K436</f>
        <v>406.4</v>
      </c>
    </row>
    <row r="52" spans="1:6" s="34" customFormat="1" ht="28.5" customHeight="1">
      <c r="A52" s="22" t="s">
        <v>240</v>
      </c>
      <c r="B52" s="32" t="s">
        <v>214</v>
      </c>
      <c r="C52" s="33"/>
      <c r="D52" s="25">
        <f>SUM(D53:D54)</f>
        <v>46466.799999999996</v>
      </c>
      <c r="E52" s="25">
        <f>SUM(E53:E54)</f>
        <v>0</v>
      </c>
      <c r="F52" s="25">
        <f>SUM(F53:F54)</f>
        <v>46466.799999999996</v>
      </c>
    </row>
    <row r="53" spans="1:6" s="34" customFormat="1" ht="25.5">
      <c r="A53" s="29" t="s">
        <v>115</v>
      </c>
      <c r="B53" s="27" t="s">
        <v>214</v>
      </c>
      <c r="C53" s="24" t="s">
        <v>179</v>
      </c>
      <c r="D53" s="39">
        <f>'Ведомственная структура'!I180</f>
        <v>6652.7</v>
      </c>
      <c r="E53" s="39">
        <f>'Ведомственная структура'!J180</f>
        <v>0</v>
      </c>
      <c r="F53" s="39">
        <f>'Ведомственная структура'!K180</f>
        <v>6652.7</v>
      </c>
    </row>
    <row r="54" spans="1:6" ht="12.75">
      <c r="A54" s="29" t="s">
        <v>113</v>
      </c>
      <c r="B54" s="27" t="s">
        <v>214</v>
      </c>
      <c r="C54" s="24" t="s">
        <v>182</v>
      </c>
      <c r="D54" s="28">
        <f>'Ведомственная структура'!I185</f>
        <v>39814.1</v>
      </c>
      <c r="E54" s="28">
        <f>'Ведомственная структура'!J185</f>
        <v>0</v>
      </c>
      <c r="F54" s="28">
        <f>'Ведомственная структура'!K185</f>
        <v>39814.1</v>
      </c>
    </row>
    <row r="55" spans="1:6" ht="19.5" customHeight="1">
      <c r="A55" s="40" t="s">
        <v>126</v>
      </c>
      <c r="B55" s="41"/>
      <c r="C55" s="42"/>
      <c r="D55" s="43">
        <f>D14+D23+D26+D32+D37+D42+D45+D52+D50+D21</f>
        <v>1051857.9999999998</v>
      </c>
      <c r="E55" s="43">
        <f>E14+E23+E26+E32+E37+E42+E45+E52+E50+E21</f>
        <v>11429.5</v>
      </c>
      <c r="F55" s="43">
        <f>F14+F23+F26+F32+F37+F42+F45+F52+F50+F21</f>
        <v>1063287.4999999998</v>
      </c>
    </row>
    <row r="57" spans="4:6" ht="12.75">
      <c r="D57" s="46">
        <f>D55-'Ведомственная структура'!I640</f>
        <v>0</v>
      </c>
      <c r="E57" s="46">
        <f>E55-'Ведомственная структура'!J640</f>
        <v>0</v>
      </c>
      <c r="F57" s="46">
        <f>F55-'Ведомственная структура'!K640</f>
        <v>0</v>
      </c>
    </row>
    <row r="58" ht="12.75">
      <c r="D58" s="46"/>
    </row>
  </sheetData>
  <sheetProtection/>
  <mergeCells count="7">
    <mergeCell ref="A10:F10"/>
    <mergeCell ref="B1:G1"/>
    <mergeCell ref="B2:G2"/>
    <mergeCell ref="B3:G3"/>
    <mergeCell ref="B6:G6"/>
    <mergeCell ref="B7:G7"/>
    <mergeCell ref="B8:G8"/>
  </mergeCells>
  <printOptions/>
  <pageMargins left="0.75" right="0.75" top="1" bottom="1" header="0.5" footer="0.5"/>
  <pageSetup horizontalDpi="600" verticalDpi="600" orientation="portrait" paperSize="9" scale="7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8"/>
  <sheetViews>
    <sheetView zoomScalePageLayoutView="0" workbookViewId="0" topLeftCell="A634">
      <selection activeCell="M18" sqref="M18"/>
    </sheetView>
  </sheetViews>
  <sheetFormatPr defaultColWidth="9.140625" defaultRowHeight="12.75"/>
  <cols>
    <col min="1" max="1" width="55.00390625" style="8" customWidth="1"/>
    <col min="2" max="2" width="6.28125" style="89" customWidth="1"/>
    <col min="3" max="3" width="5.140625" style="90" customWidth="1"/>
    <col min="4" max="4" width="5.8515625" style="90" customWidth="1"/>
    <col min="5" max="5" width="5.421875" style="90" customWidth="1"/>
    <col min="6" max="6" width="3.28125" style="90" customWidth="1"/>
    <col min="7" max="7" width="5.8515625" style="90" customWidth="1"/>
    <col min="8" max="8" width="5.140625" style="88" customWidth="1"/>
    <col min="9" max="9" width="18.8515625" style="91" hidden="1" customWidth="1"/>
    <col min="10" max="10" width="13.421875" style="8" hidden="1" customWidth="1"/>
    <col min="11" max="11" width="16.57421875" style="8" customWidth="1"/>
    <col min="12" max="16384" width="9.140625" style="8" customWidth="1"/>
  </cols>
  <sheetData>
    <row r="1" spans="1:12" ht="12.75" customHeight="1">
      <c r="A1" s="422"/>
      <c r="B1" s="423"/>
      <c r="C1" s="424"/>
      <c r="D1" s="424"/>
      <c r="E1" s="441" t="s">
        <v>400</v>
      </c>
      <c r="F1" s="441"/>
      <c r="G1" s="441"/>
      <c r="H1" s="441"/>
      <c r="I1" s="441"/>
      <c r="J1" s="441"/>
      <c r="K1" s="441"/>
      <c r="L1" s="422"/>
    </row>
    <row r="2" spans="1:12" ht="12.75" customHeight="1">
      <c r="A2" s="422"/>
      <c r="B2" s="423"/>
      <c r="C2" s="424"/>
      <c r="D2" s="424"/>
      <c r="E2" s="441" t="s">
        <v>109</v>
      </c>
      <c r="F2" s="441"/>
      <c r="G2" s="441"/>
      <c r="H2" s="441"/>
      <c r="I2" s="441"/>
      <c r="J2" s="441"/>
      <c r="K2" s="441"/>
      <c r="L2" s="422"/>
    </row>
    <row r="3" spans="1:12" ht="12.75">
      <c r="A3" s="422"/>
      <c r="B3" s="423"/>
      <c r="C3" s="424"/>
      <c r="D3" s="424"/>
      <c r="E3" s="425"/>
      <c r="F3" s="442" t="s">
        <v>404</v>
      </c>
      <c r="G3" s="442"/>
      <c r="H3" s="442"/>
      <c r="I3" s="442"/>
      <c r="J3" s="442"/>
      <c r="K3" s="442"/>
      <c r="L3" s="422"/>
    </row>
    <row r="4" spans="1:12" ht="12.75">
      <c r="A4" s="422"/>
      <c r="B4" s="423"/>
      <c r="C4" s="424"/>
      <c r="D4" s="424"/>
      <c r="E4" s="424"/>
      <c r="F4" s="424"/>
      <c r="G4" s="424"/>
      <c r="H4" s="426"/>
      <c r="I4" s="427"/>
      <c r="J4" s="422"/>
      <c r="K4" s="422"/>
      <c r="L4" s="422"/>
    </row>
    <row r="5" spans="1:12" s="3" customFormat="1" ht="14.25" customHeight="1">
      <c r="A5" s="439"/>
      <c r="B5" s="440"/>
      <c r="C5" s="440"/>
      <c r="D5" s="440"/>
      <c r="E5" s="441" t="s">
        <v>288</v>
      </c>
      <c r="F5" s="441"/>
      <c r="G5" s="441"/>
      <c r="H5" s="441"/>
      <c r="I5" s="441"/>
      <c r="J5" s="441"/>
      <c r="K5" s="441"/>
      <c r="L5" s="422"/>
    </row>
    <row r="6" spans="1:12" s="3" customFormat="1" ht="15" customHeight="1">
      <c r="A6" s="440"/>
      <c r="B6" s="440"/>
      <c r="C6" s="440"/>
      <c r="D6" s="440"/>
      <c r="E6" s="441" t="s">
        <v>109</v>
      </c>
      <c r="F6" s="441"/>
      <c r="G6" s="441"/>
      <c r="H6" s="441"/>
      <c r="I6" s="441"/>
      <c r="J6" s="441"/>
      <c r="K6" s="441"/>
      <c r="L6" s="422"/>
    </row>
    <row r="7" spans="1:12" s="3" customFormat="1" ht="16.5" customHeight="1">
      <c r="A7" s="440"/>
      <c r="B7" s="440"/>
      <c r="C7" s="440"/>
      <c r="D7" s="440"/>
      <c r="E7" s="442" t="s">
        <v>315</v>
      </c>
      <c r="F7" s="442"/>
      <c r="G7" s="442"/>
      <c r="H7" s="442"/>
      <c r="I7" s="442"/>
      <c r="J7" s="442"/>
      <c r="K7" s="442"/>
      <c r="L7" s="422"/>
    </row>
    <row r="8" spans="1:11" s="4" customFormat="1" ht="24" customHeight="1">
      <c r="A8" s="434" t="s">
        <v>260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</row>
    <row r="9" spans="1:11" s="4" customFormat="1" ht="29.25" customHeight="1" thickBot="1">
      <c r="A9" s="443"/>
      <c r="B9" s="444"/>
      <c r="C9" s="444"/>
      <c r="D9" s="444"/>
      <c r="E9" s="444"/>
      <c r="F9" s="444"/>
      <c r="G9" s="444"/>
      <c r="H9" s="444"/>
      <c r="I9" s="444"/>
      <c r="K9" s="421" t="s">
        <v>403</v>
      </c>
    </row>
    <row r="10" spans="1:12" s="1" customFormat="1" ht="15" customHeight="1">
      <c r="A10" s="445" t="s">
        <v>191</v>
      </c>
      <c r="B10" s="436" t="s">
        <v>229</v>
      </c>
      <c r="C10" s="447" t="s">
        <v>225</v>
      </c>
      <c r="D10" s="436" t="s">
        <v>226</v>
      </c>
      <c r="E10" s="445" t="s">
        <v>204</v>
      </c>
      <c r="F10" s="452"/>
      <c r="G10" s="447"/>
      <c r="H10" s="436" t="s">
        <v>230</v>
      </c>
      <c r="I10" s="436" t="s">
        <v>318</v>
      </c>
      <c r="J10" s="436" t="s">
        <v>320</v>
      </c>
      <c r="K10" s="436" t="s">
        <v>402</v>
      </c>
      <c r="L10" s="387"/>
    </row>
    <row r="11" spans="1:12" s="1" customFormat="1" ht="15">
      <c r="A11" s="428"/>
      <c r="B11" s="437"/>
      <c r="C11" s="448"/>
      <c r="D11" s="437"/>
      <c r="E11" s="453"/>
      <c r="F11" s="454"/>
      <c r="G11" s="455"/>
      <c r="H11" s="437"/>
      <c r="I11" s="430"/>
      <c r="J11" s="430"/>
      <c r="K11" s="437"/>
      <c r="L11" s="387"/>
    </row>
    <row r="12" spans="1:12" s="1" customFormat="1" ht="15" customHeight="1">
      <c r="A12" s="428"/>
      <c r="B12" s="437"/>
      <c r="C12" s="448"/>
      <c r="D12" s="437"/>
      <c r="E12" s="453"/>
      <c r="F12" s="454"/>
      <c r="G12" s="455"/>
      <c r="H12" s="437"/>
      <c r="I12" s="430"/>
      <c r="J12" s="430"/>
      <c r="K12" s="437"/>
      <c r="L12" s="387"/>
    </row>
    <row r="13" spans="1:12" s="1" customFormat="1" ht="15.75" thickBot="1">
      <c r="A13" s="429"/>
      <c r="B13" s="437"/>
      <c r="C13" s="449"/>
      <c r="D13" s="438"/>
      <c r="E13" s="456"/>
      <c r="F13" s="457"/>
      <c r="G13" s="458"/>
      <c r="H13" s="438"/>
      <c r="I13" s="446"/>
      <c r="J13" s="446"/>
      <c r="K13" s="438"/>
      <c r="L13" s="387"/>
    </row>
    <row r="14" spans="1:12" s="2" customFormat="1" ht="13.5" thickBot="1">
      <c r="A14" s="388">
        <v>1</v>
      </c>
      <c r="B14" s="389">
        <v>2</v>
      </c>
      <c r="C14" s="390">
        <v>3</v>
      </c>
      <c r="D14" s="389">
        <v>4</v>
      </c>
      <c r="E14" s="459">
        <v>5</v>
      </c>
      <c r="F14" s="460"/>
      <c r="G14" s="461"/>
      <c r="H14" s="391">
        <v>6</v>
      </c>
      <c r="I14" s="392">
        <v>7</v>
      </c>
      <c r="J14" s="392">
        <v>8</v>
      </c>
      <c r="K14" s="392">
        <v>7</v>
      </c>
      <c r="L14" s="393"/>
    </row>
    <row r="15" spans="1:12" s="92" customFormat="1" ht="25.5">
      <c r="A15" s="287" t="s">
        <v>231</v>
      </c>
      <c r="B15" s="137" t="s">
        <v>221</v>
      </c>
      <c r="C15" s="138"/>
      <c r="D15" s="139"/>
      <c r="E15" s="140"/>
      <c r="F15" s="140"/>
      <c r="G15" s="141"/>
      <c r="H15" s="142"/>
      <c r="I15" s="143">
        <f>I16+I109</f>
        <v>779811.5</v>
      </c>
      <c r="J15" s="144">
        <f>J16+J109</f>
        <v>9132.1</v>
      </c>
      <c r="K15" s="144">
        <f>K16+K109</f>
        <v>788943.6000000001</v>
      </c>
      <c r="L15" s="394"/>
    </row>
    <row r="16" spans="1:12" s="50" customFormat="1" ht="12.75">
      <c r="A16" s="288" t="s">
        <v>188</v>
      </c>
      <c r="B16" s="145" t="s">
        <v>221</v>
      </c>
      <c r="C16" s="121" t="s">
        <v>184</v>
      </c>
      <c r="D16" s="146"/>
      <c r="E16" s="147"/>
      <c r="F16" s="147"/>
      <c r="G16" s="148"/>
      <c r="H16" s="149"/>
      <c r="I16" s="150">
        <f>I35+I71+I87+I17</f>
        <v>764970.2</v>
      </c>
      <c r="J16" s="150">
        <f>J35+J71+J87+J17</f>
        <v>9732.1</v>
      </c>
      <c r="K16" s="150">
        <f>K35+K71+K87+K17</f>
        <v>774702.3</v>
      </c>
      <c r="L16" s="395"/>
    </row>
    <row r="17" spans="1:12" s="50" customFormat="1" ht="12.75">
      <c r="A17" s="288" t="s">
        <v>307</v>
      </c>
      <c r="B17" s="145" t="s">
        <v>221</v>
      </c>
      <c r="C17" s="121" t="s">
        <v>184</v>
      </c>
      <c r="D17" s="146" t="s">
        <v>179</v>
      </c>
      <c r="E17" s="147"/>
      <c r="F17" s="147"/>
      <c r="G17" s="148"/>
      <c r="H17" s="149"/>
      <c r="I17" s="151">
        <f>I25+I18</f>
        <v>183710.5</v>
      </c>
      <c r="J17" s="151">
        <f>J25+J18</f>
        <v>3495.9</v>
      </c>
      <c r="K17" s="151">
        <f>K25+K18</f>
        <v>187206.4</v>
      </c>
      <c r="L17" s="395"/>
    </row>
    <row r="18" spans="1:12" s="50" customFormat="1" ht="38.25">
      <c r="A18" s="120" t="s">
        <v>17</v>
      </c>
      <c r="B18" s="145" t="s">
        <v>221</v>
      </c>
      <c r="C18" s="121" t="s">
        <v>184</v>
      </c>
      <c r="D18" s="146" t="s">
        <v>179</v>
      </c>
      <c r="E18" s="124" t="s">
        <v>19</v>
      </c>
      <c r="F18" s="124" t="s">
        <v>266</v>
      </c>
      <c r="G18" s="125" t="s">
        <v>267</v>
      </c>
      <c r="H18" s="126"/>
      <c r="I18" s="128">
        <f>I19+I22</f>
        <v>7839.7</v>
      </c>
      <c r="J18" s="128">
        <f>J19+J22</f>
        <v>0</v>
      </c>
      <c r="K18" s="128">
        <f>K19+K22</f>
        <v>7839.7</v>
      </c>
      <c r="L18" s="395"/>
    </row>
    <row r="19" spans="1:12" s="50" customFormat="1" ht="12.75">
      <c r="A19" s="120" t="s">
        <v>167</v>
      </c>
      <c r="B19" s="145" t="s">
        <v>221</v>
      </c>
      <c r="C19" s="121" t="s">
        <v>184</v>
      </c>
      <c r="D19" s="146" t="s">
        <v>179</v>
      </c>
      <c r="E19" s="131" t="s">
        <v>19</v>
      </c>
      <c r="F19" s="152" t="s">
        <v>266</v>
      </c>
      <c r="G19" s="153" t="s">
        <v>168</v>
      </c>
      <c r="H19" s="153"/>
      <c r="I19" s="128">
        <f>I20</f>
        <v>3000</v>
      </c>
      <c r="J19" s="128">
        <f>J20</f>
        <v>0</v>
      </c>
      <c r="K19" s="128">
        <v>3000</v>
      </c>
      <c r="L19" s="395"/>
    </row>
    <row r="20" spans="1:12" s="50" customFormat="1" ht="25.5">
      <c r="A20" s="120" t="s">
        <v>77</v>
      </c>
      <c r="B20" s="145" t="s">
        <v>221</v>
      </c>
      <c r="C20" s="121" t="s">
        <v>184</v>
      </c>
      <c r="D20" s="146" t="s">
        <v>179</v>
      </c>
      <c r="E20" s="131" t="s">
        <v>19</v>
      </c>
      <c r="F20" s="152" t="s">
        <v>266</v>
      </c>
      <c r="G20" s="153" t="s">
        <v>168</v>
      </c>
      <c r="H20" s="153">
        <v>600</v>
      </c>
      <c r="I20" s="128">
        <f>I21</f>
        <v>3000</v>
      </c>
      <c r="J20" s="128">
        <f>J21</f>
        <v>0</v>
      </c>
      <c r="K20" s="128">
        <v>3000</v>
      </c>
      <c r="L20" s="395"/>
    </row>
    <row r="21" spans="1:12" s="50" customFormat="1" ht="12.75">
      <c r="A21" s="120" t="s">
        <v>78</v>
      </c>
      <c r="B21" s="145" t="s">
        <v>221</v>
      </c>
      <c r="C21" s="121" t="s">
        <v>184</v>
      </c>
      <c r="D21" s="146" t="s">
        <v>179</v>
      </c>
      <c r="E21" s="131" t="s">
        <v>19</v>
      </c>
      <c r="F21" s="152" t="s">
        <v>266</v>
      </c>
      <c r="G21" s="153" t="s">
        <v>168</v>
      </c>
      <c r="H21" s="153" t="s">
        <v>79</v>
      </c>
      <c r="I21" s="128">
        <v>3000</v>
      </c>
      <c r="J21" s="128">
        <v>0</v>
      </c>
      <c r="K21" s="128">
        <f>J21+I21</f>
        <v>3000</v>
      </c>
      <c r="L21" s="395"/>
    </row>
    <row r="22" spans="1:12" s="47" customFormat="1" ht="18.75" customHeight="1">
      <c r="A22" s="120" t="s">
        <v>258</v>
      </c>
      <c r="B22" s="145" t="s">
        <v>221</v>
      </c>
      <c r="C22" s="121" t="s">
        <v>184</v>
      </c>
      <c r="D22" s="146" t="s">
        <v>179</v>
      </c>
      <c r="E22" s="124" t="s">
        <v>19</v>
      </c>
      <c r="F22" s="124" t="s">
        <v>266</v>
      </c>
      <c r="G22" s="125" t="s">
        <v>18</v>
      </c>
      <c r="H22" s="126"/>
      <c r="I22" s="127">
        <f aca="true" t="shared" si="0" ref="I22:K23">I23</f>
        <v>4839.7</v>
      </c>
      <c r="J22" s="128">
        <f t="shared" si="0"/>
        <v>0</v>
      </c>
      <c r="K22" s="128">
        <f t="shared" si="0"/>
        <v>4839.7</v>
      </c>
      <c r="L22" s="317"/>
    </row>
    <row r="23" spans="1:12" s="47" customFormat="1" ht="31.5" customHeight="1">
      <c r="A23" s="120" t="s">
        <v>77</v>
      </c>
      <c r="B23" s="145" t="s">
        <v>221</v>
      </c>
      <c r="C23" s="121" t="s">
        <v>184</v>
      </c>
      <c r="D23" s="146" t="s">
        <v>179</v>
      </c>
      <c r="E23" s="124" t="s">
        <v>19</v>
      </c>
      <c r="F23" s="154" t="s">
        <v>266</v>
      </c>
      <c r="G23" s="155" t="s">
        <v>18</v>
      </c>
      <c r="H23" s="153">
        <v>600</v>
      </c>
      <c r="I23" s="127">
        <f t="shared" si="0"/>
        <v>4839.7</v>
      </c>
      <c r="J23" s="128">
        <f t="shared" si="0"/>
        <v>0</v>
      </c>
      <c r="K23" s="128">
        <f t="shared" si="0"/>
        <v>4839.7</v>
      </c>
      <c r="L23" s="317"/>
    </row>
    <row r="24" spans="1:12" s="47" customFormat="1" ht="20.25" customHeight="1">
      <c r="A24" s="120" t="s">
        <v>78</v>
      </c>
      <c r="B24" s="145" t="s">
        <v>221</v>
      </c>
      <c r="C24" s="121" t="s">
        <v>184</v>
      </c>
      <c r="D24" s="146" t="s">
        <v>179</v>
      </c>
      <c r="E24" s="124" t="s">
        <v>19</v>
      </c>
      <c r="F24" s="154" t="s">
        <v>266</v>
      </c>
      <c r="G24" s="155" t="s">
        <v>18</v>
      </c>
      <c r="H24" s="153" t="s">
        <v>79</v>
      </c>
      <c r="I24" s="127">
        <v>4839.7</v>
      </c>
      <c r="J24" s="128">
        <v>0</v>
      </c>
      <c r="K24" s="128">
        <f>I24+J24</f>
        <v>4839.7</v>
      </c>
      <c r="L24" s="317"/>
    </row>
    <row r="25" spans="1:12" s="50" customFormat="1" ht="15" customHeight="1">
      <c r="A25" s="120" t="s">
        <v>108</v>
      </c>
      <c r="B25" s="145" t="s">
        <v>221</v>
      </c>
      <c r="C25" s="121" t="s">
        <v>184</v>
      </c>
      <c r="D25" s="146" t="s">
        <v>179</v>
      </c>
      <c r="E25" s="124" t="s">
        <v>30</v>
      </c>
      <c r="F25" s="124" t="s">
        <v>266</v>
      </c>
      <c r="G25" s="125" t="s">
        <v>267</v>
      </c>
      <c r="H25" s="126"/>
      <c r="I25" s="156">
        <f>I29+I32+I26</f>
        <v>175870.8</v>
      </c>
      <c r="J25" s="151">
        <f>J29+J32+J26</f>
        <v>3495.9</v>
      </c>
      <c r="K25" s="151">
        <f>K29+K32+K26</f>
        <v>179366.69999999998</v>
      </c>
      <c r="L25" s="395"/>
    </row>
    <row r="26" spans="1:12" s="50" customFormat="1" ht="84" customHeight="1">
      <c r="A26" s="289" t="s">
        <v>326</v>
      </c>
      <c r="B26" s="145" t="s">
        <v>221</v>
      </c>
      <c r="C26" s="121" t="s">
        <v>184</v>
      </c>
      <c r="D26" s="146" t="s">
        <v>179</v>
      </c>
      <c r="E26" s="124" t="s">
        <v>30</v>
      </c>
      <c r="F26" s="124" t="s">
        <v>266</v>
      </c>
      <c r="G26" s="125" t="s">
        <v>327</v>
      </c>
      <c r="H26" s="126"/>
      <c r="I26" s="156">
        <f aca="true" t="shared" si="1" ref="I26:K27">I27</f>
        <v>6613.5</v>
      </c>
      <c r="J26" s="151">
        <f t="shared" si="1"/>
        <v>2695.9</v>
      </c>
      <c r="K26" s="151">
        <f t="shared" si="1"/>
        <v>9309.4</v>
      </c>
      <c r="L26" s="395"/>
    </row>
    <row r="27" spans="1:12" s="50" customFormat="1" ht="30.75" customHeight="1">
      <c r="A27" s="120" t="s">
        <v>77</v>
      </c>
      <c r="B27" s="145" t="s">
        <v>221</v>
      </c>
      <c r="C27" s="121" t="s">
        <v>184</v>
      </c>
      <c r="D27" s="146" t="s">
        <v>179</v>
      </c>
      <c r="E27" s="131" t="s">
        <v>30</v>
      </c>
      <c r="F27" s="152" t="s">
        <v>266</v>
      </c>
      <c r="G27" s="153" t="s">
        <v>327</v>
      </c>
      <c r="H27" s="153">
        <v>600</v>
      </c>
      <c r="I27" s="127">
        <f>I28</f>
        <v>6613.5</v>
      </c>
      <c r="J27" s="128">
        <f t="shared" si="1"/>
        <v>2695.9</v>
      </c>
      <c r="K27" s="128">
        <f t="shared" si="1"/>
        <v>9309.4</v>
      </c>
      <c r="L27" s="395"/>
    </row>
    <row r="28" spans="1:12" s="50" customFormat="1" ht="12.75">
      <c r="A28" s="120" t="s">
        <v>78</v>
      </c>
      <c r="B28" s="145" t="s">
        <v>221</v>
      </c>
      <c r="C28" s="121" t="s">
        <v>184</v>
      </c>
      <c r="D28" s="146" t="s">
        <v>179</v>
      </c>
      <c r="E28" s="131" t="s">
        <v>30</v>
      </c>
      <c r="F28" s="152" t="s">
        <v>266</v>
      </c>
      <c r="G28" s="153" t="s">
        <v>327</v>
      </c>
      <c r="H28" s="153" t="s">
        <v>79</v>
      </c>
      <c r="I28" s="127">
        <v>6613.5</v>
      </c>
      <c r="J28" s="128">
        <f>2095.9+600</f>
        <v>2695.9</v>
      </c>
      <c r="K28" s="128">
        <f>J28+I28</f>
        <v>9309.4</v>
      </c>
      <c r="L28" s="395"/>
    </row>
    <row r="29" spans="1:12" s="50" customFormat="1" ht="12.75">
      <c r="A29" s="120" t="s">
        <v>167</v>
      </c>
      <c r="B29" s="145" t="s">
        <v>221</v>
      </c>
      <c r="C29" s="121" t="s">
        <v>184</v>
      </c>
      <c r="D29" s="146" t="s">
        <v>179</v>
      </c>
      <c r="E29" s="124" t="s">
        <v>30</v>
      </c>
      <c r="F29" s="124" t="s">
        <v>266</v>
      </c>
      <c r="G29" s="125" t="s">
        <v>168</v>
      </c>
      <c r="H29" s="126"/>
      <c r="I29" s="156">
        <f aca="true" t="shared" si="2" ref="I29:K30">I30</f>
        <v>117000</v>
      </c>
      <c r="J29" s="151">
        <f>J30</f>
        <v>0</v>
      </c>
      <c r="K29" s="151">
        <f t="shared" si="2"/>
        <v>117000</v>
      </c>
      <c r="L29" s="395"/>
    </row>
    <row r="30" spans="1:12" s="50" customFormat="1" ht="25.5">
      <c r="A30" s="120" t="s">
        <v>77</v>
      </c>
      <c r="B30" s="145" t="s">
        <v>221</v>
      </c>
      <c r="C30" s="121" t="s">
        <v>184</v>
      </c>
      <c r="D30" s="146" t="s">
        <v>179</v>
      </c>
      <c r="E30" s="124" t="s">
        <v>30</v>
      </c>
      <c r="F30" s="154" t="s">
        <v>266</v>
      </c>
      <c r="G30" s="155" t="s">
        <v>168</v>
      </c>
      <c r="H30" s="153">
        <v>600</v>
      </c>
      <c r="I30" s="156">
        <f t="shared" si="2"/>
        <v>117000</v>
      </c>
      <c r="J30" s="151">
        <f t="shared" si="2"/>
        <v>0</v>
      </c>
      <c r="K30" s="151">
        <f t="shared" si="2"/>
        <v>117000</v>
      </c>
      <c r="L30" s="395"/>
    </row>
    <row r="31" spans="1:12" s="50" customFormat="1" ht="12.75">
      <c r="A31" s="120" t="s">
        <v>78</v>
      </c>
      <c r="B31" s="145" t="s">
        <v>221</v>
      </c>
      <c r="C31" s="121" t="s">
        <v>184</v>
      </c>
      <c r="D31" s="146" t="s">
        <v>179</v>
      </c>
      <c r="E31" s="124" t="s">
        <v>30</v>
      </c>
      <c r="F31" s="154" t="s">
        <v>266</v>
      </c>
      <c r="G31" s="155" t="s">
        <v>168</v>
      </c>
      <c r="H31" s="153" t="s">
        <v>79</v>
      </c>
      <c r="I31" s="156">
        <v>117000</v>
      </c>
      <c r="J31" s="151"/>
      <c r="K31" s="128">
        <f>I31+J31</f>
        <v>117000</v>
      </c>
      <c r="L31" s="395"/>
    </row>
    <row r="32" spans="1:12" s="50" customFormat="1" ht="25.5">
      <c r="A32" s="120" t="s">
        <v>302</v>
      </c>
      <c r="B32" s="145" t="s">
        <v>221</v>
      </c>
      <c r="C32" s="121" t="s">
        <v>184</v>
      </c>
      <c r="D32" s="146" t="s">
        <v>179</v>
      </c>
      <c r="E32" s="131" t="s">
        <v>30</v>
      </c>
      <c r="F32" s="152" t="s">
        <v>266</v>
      </c>
      <c r="G32" s="153" t="s">
        <v>303</v>
      </c>
      <c r="H32" s="153"/>
      <c r="I32" s="156">
        <f aca="true" t="shared" si="3" ref="I32:K33">I33</f>
        <v>52257.3</v>
      </c>
      <c r="J32" s="151">
        <f t="shared" si="3"/>
        <v>800</v>
      </c>
      <c r="K32" s="151">
        <f t="shared" si="3"/>
        <v>53057.3</v>
      </c>
      <c r="L32" s="395"/>
    </row>
    <row r="33" spans="1:12" s="50" customFormat="1" ht="25.5">
      <c r="A33" s="120" t="s">
        <v>77</v>
      </c>
      <c r="B33" s="145" t="s">
        <v>221</v>
      </c>
      <c r="C33" s="121" t="s">
        <v>184</v>
      </c>
      <c r="D33" s="146" t="s">
        <v>179</v>
      </c>
      <c r="E33" s="124" t="s">
        <v>30</v>
      </c>
      <c r="F33" s="154" t="s">
        <v>266</v>
      </c>
      <c r="G33" s="155" t="s">
        <v>303</v>
      </c>
      <c r="H33" s="153">
        <v>600</v>
      </c>
      <c r="I33" s="156">
        <f t="shared" si="3"/>
        <v>52257.3</v>
      </c>
      <c r="J33" s="151">
        <f t="shared" si="3"/>
        <v>800</v>
      </c>
      <c r="K33" s="151">
        <f t="shared" si="3"/>
        <v>53057.3</v>
      </c>
      <c r="L33" s="395"/>
    </row>
    <row r="34" spans="1:12" s="50" customFormat="1" ht="12.75">
      <c r="A34" s="120" t="s">
        <v>78</v>
      </c>
      <c r="B34" s="145" t="s">
        <v>221</v>
      </c>
      <c r="C34" s="121" t="s">
        <v>184</v>
      </c>
      <c r="D34" s="146" t="s">
        <v>179</v>
      </c>
      <c r="E34" s="124" t="s">
        <v>30</v>
      </c>
      <c r="F34" s="154" t="s">
        <v>266</v>
      </c>
      <c r="G34" s="155" t="s">
        <v>303</v>
      </c>
      <c r="H34" s="153" t="s">
        <v>79</v>
      </c>
      <c r="I34" s="156">
        <f>52572.3-315</f>
        <v>52257.3</v>
      </c>
      <c r="J34" s="151">
        <v>800</v>
      </c>
      <c r="K34" s="128">
        <f>I34+J34</f>
        <v>53057.3</v>
      </c>
      <c r="L34" s="395"/>
    </row>
    <row r="35" spans="1:12" s="82" customFormat="1" ht="14.25" customHeight="1">
      <c r="A35" s="288" t="s">
        <v>200</v>
      </c>
      <c r="B35" s="145" t="s">
        <v>221</v>
      </c>
      <c r="C35" s="121" t="s">
        <v>184</v>
      </c>
      <c r="D35" s="146" t="s">
        <v>186</v>
      </c>
      <c r="E35" s="147"/>
      <c r="F35" s="147"/>
      <c r="G35" s="157"/>
      <c r="H35" s="158"/>
      <c r="I35" s="159">
        <f>I36+I43+I48+I55</f>
        <v>557396</v>
      </c>
      <c r="J35" s="160">
        <f>J36+J43+J48+J55</f>
        <v>6236.200000000001</v>
      </c>
      <c r="K35" s="160">
        <f>K36+K43+K48+K55</f>
        <v>563632.2000000001</v>
      </c>
      <c r="L35" s="317"/>
    </row>
    <row r="36" spans="1:12" s="47" customFormat="1" ht="46.5" customHeight="1">
      <c r="A36" s="290" t="s">
        <v>51</v>
      </c>
      <c r="B36" s="145" t="s">
        <v>221</v>
      </c>
      <c r="C36" s="121" t="s">
        <v>184</v>
      </c>
      <c r="D36" s="146" t="s">
        <v>186</v>
      </c>
      <c r="E36" s="161" t="s">
        <v>183</v>
      </c>
      <c r="F36" s="161" t="s">
        <v>266</v>
      </c>
      <c r="G36" s="162" t="s">
        <v>267</v>
      </c>
      <c r="H36" s="158"/>
      <c r="I36" s="160">
        <f>I40+I37</f>
        <v>2578.7</v>
      </c>
      <c r="J36" s="160">
        <f>J40+J37</f>
        <v>0</v>
      </c>
      <c r="K36" s="160">
        <f>K40+K37</f>
        <v>2578.7</v>
      </c>
      <c r="L36" s="317"/>
    </row>
    <row r="37" spans="1:12" s="47" customFormat="1" ht="42" customHeight="1">
      <c r="A37" s="290" t="s">
        <v>338</v>
      </c>
      <c r="B37" s="145" t="s">
        <v>221</v>
      </c>
      <c r="C37" s="121" t="s">
        <v>184</v>
      </c>
      <c r="D37" s="146" t="s">
        <v>186</v>
      </c>
      <c r="E37" s="161" t="s">
        <v>183</v>
      </c>
      <c r="F37" s="161" t="s">
        <v>266</v>
      </c>
      <c r="G37" s="162" t="s">
        <v>339</v>
      </c>
      <c r="H37" s="158"/>
      <c r="I37" s="160">
        <f aca="true" t="shared" si="4" ref="I37:K38">I38</f>
        <v>2063</v>
      </c>
      <c r="J37" s="160">
        <f t="shared" si="4"/>
        <v>0</v>
      </c>
      <c r="K37" s="160">
        <f t="shared" si="4"/>
        <v>2063</v>
      </c>
      <c r="L37" s="317"/>
    </row>
    <row r="38" spans="1:12" s="47" customFormat="1" ht="33.75" customHeight="1">
      <c r="A38" s="120" t="s">
        <v>77</v>
      </c>
      <c r="B38" s="145" t="s">
        <v>221</v>
      </c>
      <c r="C38" s="121" t="s">
        <v>184</v>
      </c>
      <c r="D38" s="146" t="s">
        <v>186</v>
      </c>
      <c r="E38" s="124" t="s">
        <v>183</v>
      </c>
      <c r="F38" s="154" t="s">
        <v>266</v>
      </c>
      <c r="G38" s="155" t="s">
        <v>339</v>
      </c>
      <c r="H38" s="153">
        <v>600</v>
      </c>
      <c r="I38" s="160">
        <f t="shared" si="4"/>
        <v>2063</v>
      </c>
      <c r="J38" s="160">
        <f t="shared" si="4"/>
        <v>0</v>
      </c>
      <c r="K38" s="160">
        <f t="shared" si="4"/>
        <v>2063</v>
      </c>
      <c r="L38" s="317"/>
    </row>
    <row r="39" spans="1:12" s="47" customFormat="1" ht="22.5" customHeight="1">
      <c r="A39" s="120" t="s">
        <v>78</v>
      </c>
      <c r="B39" s="145" t="s">
        <v>221</v>
      </c>
      <c r="C39" s="121" t="s">
        <v>184</v>
      </c>
      <c r="D39" s="146" t="s">
        <v>186</v>
      </c>
      <c r="E39" s="124" t="s">
        <v>183</v>
      </c>
      <c r="F39" s="154" t="s">
        <v>266</v>
      </c>
      <c r="G39" s="155" t="s">
        <v>339</v>
      </c>
      <c r="H39" s="153" t="s">
        <v>79</v>
      </c>
      <c r="I39" s="159">
        <v>2063</v>
      </c>
      <c r="J39" s="160">
        <v>0</v>
      </c>
      <c r="K39" s="396">
        <f>I39+J39</f>
        <v>2063</v>
      </c>
      <c r="L39" s="317"/>
    </row>
    <row r="40" spans="1:12" s="47" customFormat="1" ht="16.5" customHeight="1">
      <c r="A40" s="291" t="s">
        <v>50</v>
      </c>
      <c r="B40" s="145" t="s">
        <v>221</v>
      </c>
      <c r="C40" s="121" t="s">
        <v>184</v>
      </c>
      <c r="D40" s="146" t="s">
        <v>186</v>
      </c>
      <c r="E40" s="124" t="s">
        <v>183</v>
      </c>
      <c r="F40" s="124" t="s">
        <v>266</v>
      </c>
      <c r="G40" s="163">
        <v>8018</v>
      </c>
      <c r="H40" s="126"/>
      <c r="I40" s="159">
        <f aca="true" t="shared" si="5" ref="I40:K41">I41</f>
        <v>515.7</v>
      </c>
      <c r="J40" s="160">
        <f t="shared" si="5"/>
        <v>0</v>
      </c>
      <c r="K40" s="160">
        <f t="shared" si="5"/>
        <v>515.7</v>
      </c>
      <c r="L40" s="317"/>
    </row>
    <row r="41" spans="1:12" s="47" customFormat="1" ht="27.75" customHeight="1">
      <c r="A41" s="120" t="s">
        <v>77</v>
      </c>
      <c r="B41" s="145" t="s">
        <v>221</v>
      </c>
      <c r="C41" s="121" t="s">
        <v>184</v>
      </c>
      <c r="D41" s="146" t="s">
        <v>186</v>
      </c>
      <c r="E41" s="124" t="s">
        <v>183</v>
      </c>
      <c r="F41" s="154" t="s">
        <v>266</v>
      </c>
      <c r="G41" s="155" t="s">
        <v>61</v>
      </c>
      <c r="H41" s="153">
        <v>600</v>
      </c>
      <c r="I41" s="127">
        <f t="shared" si="5"/>
        <v>515.7</v>
      </c>
      <c r="J41" s="128">
        <f t="shared" si="5"/>
        <v>0</v>
      </c>
      <c r="K41" s="128">
        <f t="shared" si="5"/>
        <v>515.7</v>
      </c>
      <c r="L41" s="317"/>
    </row>
    <row r="42" spans="1:12" s="47" customFormat="1" ht="16.5" customHeight="1">
      <c r="A42" s="120" t="s">
        <v>78</v>
      </c>
      <c r="B42" s="145" t="s">
        <v>221</v>
      </c>
      <c r="C42" s="121" t="s">
        <v>184</v>
      </c>
      <c r="D42" s="146" t="s">
        <v>186</v>
      </c>
      <c r="E42" s="124" t="s">
        <v>183</v>
      </c>
      <c r="F42" s="154" t="s">
        <v>266</v>
      </c>
      <c r="G42" s="155" t="s">
        <v>61</v>
      </c>
      <c r="H42" s="153" t="s">
        <v>79</v>
      </c>
      <c r="I42" s="127">
        <v>515.7</v>
      </c>
      <c r="J42" s="128">
        <v>0</v>
      </c>
      <c r="K42" s="128">
        <f>I42+J42</f>
        <v>515.7</v>
      </c>
      <c r="L42" s="317"/>
    </row>
    <row r="43" spans="1:12" s="47" customFormat="1" ht="44.25" customHeight="1">
      <c r="A43" s="292" t="s">
        <v>72</v>
      </c>
      <c r="B43" s="145" t="s">
        <v>221</v>
      </c>
      <c r="C43" s="121" t="s">
        <v>184</v>
      </c>
      <c r="D43" s="146" t="s">
        <v>186</v>
      </c>
      <c r="E43" s="161" t="s">
        <v>184</v>
      </c>
      <c r="F43" s="161" t="s">
        <v>266</v>
      </c>
      <c r="G43" s="162" t="s">
        <v>267</v>
      </c>
      <c r="H43" s="164"/>
      <c r="I43" s="127">
        <f aca="true" t="shared" si="6" ref="I43:J46">I44</f>
        <v>110</v>
      </c>
      <c r="J43" s="128">
        <f t="shared" si="6"/>
        <v>0</v>
      </c>
      <c r="K43" s="128">
        <f>K44</f>
        <v>110</v>
      </c>
      <c r="L43" s="317"/>
    </row>
    <row r="44" spans="1:12" s="47" customFormat="1" ht="39.75" customHeight="1">
      <c r="A44" s="293" t="s">
        <v>56</v>
      </c>
      <c r="B44" s="145" t="s">
        <v>221</v>
      </c>
      <c r="C44" s="121" t="s">
        <v>184</v>
      </c>
      <c r="D44" s="146" t="s">
        <v>186</v>
      </c>
      <c r="E44" s="165" t="s">
        <v>184</v>
      </c>
      <c r="F44" s="165" t="s">
        <v>264</v>
      </c>
      <c r="G44" s="166" t="s">
        <v>267</v>
      </c>
      <c r="H44" s="167"/>
      <c r="I44" s="156">
        <f t="shared" si="6"/>
        <v>110</v>
      </c>
      <c r="J44" s="151">
        <f t="shared" si="6"/>
        <v>0</v>
      </c>
      <c r="K44" s="151">
        <f>K45</f>
        <v>110</v>
      </c>
      <c r="L44" s="317"/>
    </row>
    <row r="45" spans="1:12" s="47" customFormat="1" ht="15.75" customHeight="1">
      <c r="A45" s="293" t="s">
        <v>258</v>
      </c>
      <c r="B45" s="145" t="s">
        <v>221</v>
      </c>
      <c r="C45" s="121" t="s">
        <v>184</v>
      </c>
      <c r="D45" s="146" t="s">
        <v>186</v>
      </c>
      <c r="E45" s="165" t="s">
        <v>184</v>
      </c>
      <c r="F45" s="165" t="s">
        <v>264</v>
      </c>
      <c r="G45" s="166" t="s">
        <v>18</v>
      </c>
      <c r="H45" s="167"/>
      <c r="I45" s="156">
        <f t="shared" si="6"/>
        <v>110</v>
      </c>
      <c r="J45" s="151">
        <f t="shared" si="6"/>
        <v>0</v>
      </c>
      <c r="K45" s="151">
        <f>K46</f>
        <v>110</v>
      </c>
      <c r="L45" s="317"/>
    </row>
    <row r="46" spans="1:12" s="47" customFormat="1" ht="25.5" customHeight="1">
      <c r="A46" s="120" t="s">
        <v>77</v>
      </c>
      <c r="B46" s="145" t="s">
        <v>221</v>
      </c>
      <c r="C46" s="121" t="s">
        <v>184</v>
      </c>
      <c r="D46" s="146" t="s">
        <v>186</v>
      </c>
      <c r="E46" s="165" t="s">
        <v>184</v>
      </c>
      <c r="F46" s="165" t="s">
        <v>264</v>
      </c>
      <c r="G46" s="166" t="s">
        <v>18</v>
      </c>
      <c r="H46" s="153">
        <v>600</v>
      </c>
      <c r="I46" s="156">
        <f t="shared" si="6"/>
        <v>110</v>
      </c>
      <c r="J46" s="151">
        <f t="shared" si="6"/>
        <v>0</v>
      </c>
      <c r="K46" s="151">
        <f>K47</f>
        <v>110</v>
      </c>
      <c r="L46" s="317"/>
    </row>
    <row r="47" spans="1:24" s="47" customFormat="1" ht="36.75" customHeight="1">
      <c r="A47" s="120" t="s">
        <v>78</v>
      </c>
      <c r="B47" s="145" t="s">
        <v>221</v>
      </c>
      <c r="C47" s="121" t="s">
        <v>184</v>
      </c>
      <c r="D47" s="146" t="s">
        <v>186</v>
      </c>
      <c r="E47" s="165" t="s">
        <v>184</v>
      </c>
      <c r="F47" s="165" t="s">
        <v>264</v>
      </c>
      <c r="G47" s="166" t="s">
        <v>18</v>
      </c>
      <c r="H47" s="153" t="s">
        <v>79</v>
      </c>
      <c r="I47" s="156">
        <v>110</v>
      </c>
      <c r="J47" s="151">
        <v>0</v>
      </c>
      <c r="K47" s="128">
        <f>I47+J47</f>
        <v>110</v>
      </c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</row>
    <row r="48" spans="1:12" s="54" customFormat="1" ht="42.75" customHeight="1">
      <c r="A48" s="120" t="s">
        <v>17</v>
      </c>
      <c r="B48" s="145" t="s">
        <v>221</v>
      </c>
      <c r="C48" s="121" t="s">
        <v>184</v>
      </c>
      <c r="D48" s="146" t="s">
        <v>186</v>
      </c>
      <c r="E48" s="124" t="s">
        <v>19</v>
      </c>
      <c r="F48" s="124" t="s">
        <v>266</v>
      </c>
      <c r="G48" s="125" t="s">
        <v>267</v>
      </c>
      <c r="H48" s="126"/>
      <c r="I48" s="127">
        <f>I52+I49</f>
        <v>12584.3</v>
      </c>
      <c r="J48" s="128">
        <f>J52+J49</f>
        <v>2700</v>
      </c>
      <c r="K48" s="128">
        <f>K52+K49</f>
        <v>15284.3</v>
      </c>
      <c r="L48" s="317"/>
    </row>
    <row r="49" spans="1:12" s="54" customFormat="1" ht="24.75" customHeight="1">
      <c r="A49" s="120" t="s">
        <v>167</v>
      </c>
      <c r="B49" s="145" t="s">
        <v>221</v>
      </c>
      <c r="C49" s="121" t="s">
        <v>184</v>
      </c>
      <c r="D49" s="146" t="s">
        <v>186</v>
      </c>
      <c r="E49" s="131" t="s">
        <v>19</v>
      </c>
      <c r="F49" s="152" t="s">
        <v>266</v>
      </c>
      <c r="G49" s="153" t="s">
        <v>168</v>
      </c>
      <c r="H49" s="153"/>
      <c r="I49" s="127">
        <f aca="true" t="shared" si="7" ref="I49:K50">I50</f>
        <v>7000</v>
      </c>
      <c r="J49" s="128">
        <f t="shared" si="7"/>
        <v>2700</v>
      </c>
      <c r="K49" s="128">
        <f t="shared" si="7"/>
        <v>9700</v>
      </c>
      <c r="L49" s="317"/>
    </row>
    <row r="50" spans="1:12" s="54" customFormat="1" ht="28.5" customHeight="1">
      <c r="A50" s="120" t="s">
        <v>77</v>
      </c>
      <c r="B50" s="145" t="s">
        <v>221</v>
      </c>
      <c r="C50" s="121" t="s">
        <v>184</v>
      </c>
      <c r="D50" s="146" t="s">
        <v>186</v>
      </c>
      <c r="E50" s="131" t="s">
        <v>19</v>
      </c>
      <c r="F50" s="152" t="s">
        <v>266</v>
      </c>
      <c r="G50" s="153" t="s">
        <v>168</v>
      </c>
      <c r="H50" s="153">
        <v>600</v>
      </c>
      <c r="I50" s="127">
        <f t="shared" si="7"/>
        <v>7000</v>
      </c>
      <c r="J50" s="128">
        <f t="shared" si="7"/>
        <v>2700</v>
      </c>
      <c r="K50" s="128">
        <f t="shared" si="7"/>
        <v>9700</v>
      </c>
      <c r="L50" s="317"/>
    </row>
    <row r="51" spans="1:12" s="54" customFormat="1" ht="21" customHeight="1">
      <c r="A51" s="120" t="s">
        <v>78</v>
      </c>
      <c r="B51" s="145" t="s">
        <v>221</v>
      </c>
      <c r="C51" s="121" t="s">
        <v>184</v>
      </c>
      <c r="D51" s="146" t="s">
        <v>186</v>
      </c>
      <c r="E51" s="131" t="s">
        <v>19</v>
      </c>
      <c r="F51" s="152" t="s">
        <v>266</v>
      </c>
      <c r="G51" s="153" t="s">
        <v>168</v>
      </c>
      <c r="H51" s="153" t="s">
        <v>79</v>
      </c>
      <c r="I51" s="127">
        <v>7000</v>
      </c>
      <c r="J51" s="128">
        <v>2700</v>
      </c>
      <c r="K51" s="128">
        <f>J51+I51</f>
        <v>9700</v>
      </c>
      <c r="L51" s="317"/>
    </row>
    <row r="52" spans="1:12" s="47" customFormat="1" ht="18.75" customHeight="1">
      <c r="A52" s="120" t="s">
        <v>258</v>
      </c>
      <c r="B52" s="145" t="s">
        <v>221</v>
      </c>
      <c r="C52" s="121" t="s">
        <v>184</v>
      </c>
      <c r="D52" s="146" t="s">
        <v>186</v>
      </c>
      <c r="E52" s="124" t="s">
        <v>19</v>
      </c>
      <c r="F52" s="124" t="s">
        <v>266</v>
      </c>
      <c r="G52" s="125" t="s">
        <v>18</v>
      </c>
      <c r="H52" s="126"/>
      <c r="I52" s="127">
        <f aca="true" t="shared" si="8" ref="I52:K53">I53</f>
        <v>5584.3</v>
      </c>
      <c r="J52" s="128">
        <f t="shared" si="8"/>
        <v>0</v>
      </c>
      <c r="K52" s="128">
        <f t="shared" si="8"/>
        <v>5584.3</v>
      </c>
      <c r="L52" s="317"/>
    </row>
    <row r="53" spans="1:12" s="47" customFormat="1" ht="31.5" customHeight="1">
      <c r="A53" s="120" t="s">
        <v>77</v>
      </c>
      <c r="B53" s="145" t="s">
        <v>221</v>
      </c>
      <c r="C53" s="121" t="s">
        <v>184</v>
      </c>
      <c r="D53" s="146" t="s">
        <v>186</v>
      </c>
      <c r="E53" s="124" t="s">
        <v>19</v>
      </c>
      <c r="F53" s="154" t="s">
        <v>266</v>
      </c>
      <c r="G53" s="155" t="s">
        <v>18</v>
      </c>
      <c r="H53" s="153">
        <v>600</v>
      </c>
      <c r="I53" s="127">
        <f t="shared" si="8"/>
        <v>5584.3</v>
      </c>
      <c r="J53" s="128">
        <f t="shared" si="8"/>
        <v>0</v>
      </c>
      <c r="K53" s="128">
        <f t="shared" si="8"/>
        <v>5584.3</v>
      </c>
      <c r="L53" s="317"/>
    </row>
    <row r="54" spans="1:12" s="47" customFormat="1" ht="20.25" customHeight="1">
      <c r="A54" s="120" t="s">
        <v>78</v>
      </c>
      <c r="B54" s="145" t="s">
        <v>221</v>
      </c>
      <c r="C54" s="121" t="s">
        <v>184</v>
      </c>
      <c r="D54" s="146" t="s">
        <v>186</v>
      </c>
      <c r="E54" s="124" t="s">
        <v>19</v>
      </c>
      <c r="F54" s="154" t="s">
        <v>266</v>
      </c>
      <c r="G54" s="155" t="s">
        <v>18</v>
      </c>
      <c r="H54" s="153" t="s">
        <v>79</v>
      </c>
      <c r="I54" s="127">
        <v>5584.3</v>
      </c>
      <c r="J54" s="128">
        <v>0</v>
      </c>
      <c r="K54" s="128">
        <f>I54+J54</f>
        <v>5584.3</v>
      </c>
      <c r="L54" s="317"/>
    </row>
    <row r="55" spans="1:12" s="51" customFormat="1" ht="12.75">
      <c r="A55" s="120" t="s">
        <v>108</v>
      </c>
      <c r="B55" s="145" t="s">
        <v>221</v>
      </c>
      <c r="C55" s="121" t="s">
        <v>184</v>
      </c>
      <c r="D55" s="146" t="s">
        <v>186</v>
      </c>
      <c r="E55" s="124" t="s">
        <v>30</v>
      </c>
      <c r="F55" s="124" t="s">
        <v>266</v>
      </c>
      <c r="G55" s="125" t="s">
        <v>267</v>
      </c>
      <c r="H55" s="126"/>
      <c r="I55" s="127">
        <f>I62+I65+I68+I59+I56</f>
        <v>542123</v>
      </c>
      <c r="J55" s="127">
        <f>J62+J65+J68+J59+J56</f>
        <v>3536.2000000000007</v>
      </c>
      <c r="K55" s="127">
        <f>K62+K65+K68+K59+K56</f>
        <v>545659.2000000001</v>
      </c>
      <c r="L55" s="395"/>
    </row>
    <row r="56" spans="1:12" s="51" customFormat="1" ht="12.75">
      <c r="A56" s="319" t="s">
        <v>294</v>
      </c>
      <c r="B56" s="145" t="s">
        <v>221</v>
      </c>
      <c r="C56" s="121" t="s">
        <v>184</v>
      </c>
      <c r="D56" s="146" t="s">
        <v>186</v>
      </c>
      <c r="E56" s="124" t="s">
        <v>30</v>
      </c>
      <c r="F56" s="124" t="s">
        <v>266</v>
      </c>
      <c r="G56" s="125" t="s">
        <v>293</v>
      </c>
      <c r="H56" s="126"/>
      <c r="I56" s="127">
        <f aca="true" t="shared" si="9" ref="I56:K57">I57</f>
        <v>0</v>
      </c>
      <c r="J56" s="128">
        <f t="shared" si="9"/>
        <v>40.8</v>
      </c>
      <c r="K56" s="128">
        <f t="shared" si="9"/>
        <v>40.8</v>
      </c>
      <c r="L56" s="395"/>
    </row>
    <row r="57" spans="1:12" s="51" customFormat="1" ht="34.5" customHeight="1">
      <c r="A57" s="120" t="s">
        <v>77</v>
      </c>
      <c r="B57" s="145" t="s">
        <v>221</v>
      </c>
      <c r="C57" s="121" t="s">
        <v>184</v>
      </c>
      <c r="D57" s="146" t="s">
        <v>186</v>
      </c>
      <c r="E57" s="124" t="s">
        <v>30</v>
      </c>
      <c r="F57" s="124" t="s">
        <v>266</v>
      </c>
      <c r="G57" s="125" t="s">
        <v>293</v>
      </c>
      <c r="H57" s="126" t="s">
        <v>304</v>
      </c>
      <c r="I57" s="127">
        <f t="shared" si="9"/>
        <v>0</v>
      </c>
      <c r="J57" s="128">
        <f t="shared" si="9"/>
        <v>40.8</v>
      </c>
      <c r="K57" s="128">
        <f t="shared" si="9"/>
        <v>40.8</v>
      </c>
      <c r="L57" s="395"/>
    </row>
    <row r="58" spans="1:12" s="51" customFormat="1" ht="18.75" customHeight="1">
      <c r="A58" s="120" t="s">
        <v>78</v>
      </c>
      <c r="B58" s="145" t="s">
        <v>221</v>
      </c>
      <c r="C58" s="121" t="s">
        <v>184</v>
      </c>
      <c r="D58" s="146" t="s">
        <v>186</v>
      </c>
      <c r="E58" s="124" t="s">
        <v>30</v>
      </c>
      <c r="F58" s="124" t="s">
        <v>266</v>
      </c>
      <c r="G58" s="125" t="s">
        <v>293</v>
      </c>
      <c r="H58" s="126" t="s">
        <v>79</v>
      </c>
      <c r="I58" s="127">
        <v>0</v>
      </c>
      <c r="J58" s="128">
        <v>40.8</v>
      </c>
      <c r="K58" s="128">
        <v>40.8</v>
      </c>
      <c r="L58" s="395"/>
    </row>
    <row r="59" spans="1:12" s="50" customFormat="1" ht="78.75" customHeight="1">
      <c r="A59" s="289" t="s">
        <v>326</v>
      </c>
      <c r="B59" s="145" t="s">
        <v>221</v>
      </c>
      <c r="C59" s="121" t="s">
        <v>184</v>
      </c>
      <c r="D59" s="146" t="s">
        <v>186</v>
      </c>
      <c r="E59" s="124" t="s">
        <v>30</v>
      </c>
      <c r="F59" s="124" t="s">
        <v>266</v>
      </c>
      <c r="G59" s="125" t="s">
        <v>327</v>
      </c>
      <c r="H59" s="126"/>
      <c r="I59" s="156">
        <f aca="true" t="shared" si="10" ref="I59:K60">I60</f>
        <v>17240.3</v>
      </c>
      <c r="J59" s="151">
        <f t="shared" si="10"/>
        <v>6995.400000000001</v>
      </c>
      <c r="K59" s="151">
        <f t="shared" si="10"/>
        <v>24235.7</v>
      </c>
      <c r="L59" s="395"/>
    </row>
    <row r="60" spans="1:12" s="50" customFormat="1" ht="25.5">
      <c r="A60" s="120" t="s">
        <v>77</v>
      </c>
      <c r="B60" s="145" t="s">
        <v>221</v>
      </c>
      <c r="C60" s="121" t="s">
        <v>184</v>
      </c>
      <c r="D60" s="146" t="s">
        <v>186</v>
      </c>
      <c r="E60" s="131" t="s">
        <v>30</v>
      </c>
      <c r="F60" s="152" t="s">
        <v>266</v>
      </c>
      <c r="G60" s="153" t="s">
        <v>327</v>
      </c>
      <c r="H60" s="153">
        <v>600</v>
      </c>
      <c r="I60" s="127">
        <f t="shared" si="10"/>
        <v>17240.3</v>
      </c>
      <c r="J60" s="128">
        <f t="shared" si="10"/>
        <v>6995.400000000001</v>
      </c>
      <c r="K60" s="128">
        <f t="shared" si="10"/>
        <v>24235.7</v>
      </c>
      <c r="L60" s="395"/>
    </row>
    <row r="61" spans="1:12" s="50" customFormat="1" ht="12.75">
      <c r="A61" s="120" t="s">
        <v>78</v>
      </c>
      <c r="B61" s="145" t="s">
        <v>221</v>
      </c>
      <c r="C61" s="121" t="s">
        <v>184</v>
      </c>
      <c r="D61" s="146" t="s">
        <v>186</v>
      </c>
      <c r="E61" s="131" t="s">
        <v>30</v>
      </c>
      <c r="F61" s="152" t="s">
        <v>266</v>
      </c>
      <c r="G61" s="153" t="s">
        <v>327</v>
      </c>
      <c r="H61" s="153" t="s">
        <v>79</v>
      </c>
      <c r="I61" s="127">
        <v>17240.3</v>
      </c>
      <c r="J61" s="128">
        <f>5604.1+1391.3</f>
        <v>6995.400000000001</v>
      </c>
      <c r="K61" s="128">
        <f>J61+I61</f>
        <v>24235.7</v>
      </c>
      <c r="L61" s="395"/>
    </row>
    <row r="62" spans="1:12" s="51" customFormat="1" ht="12.75">
      <c r="A62" s="120" t="s">
        <v>167</v>
      </c>
      <c r="B62" s="145" t="s">
        <v>221</v>
      </c>
      <c r="C62" s="121" t="s">
        <v>184</v>
      </c>
      <c r="D62" s="146" t="s">
        <v>186</v>
      </c>
      <c r="E62" s="124" t="s">
        <v>30</v>
      </c>
      <c r="F62" s="124" t="s">
        <v>266</v>
      </c>
      <c r="G62" s="125" t="s">
        <v>168</v>
      </c>
      <c r="H62" s="126"/>
      <c r="I62" s="127">
        <f aca="true" t="shared" si="11" ref="I62:K63">I63</f>
        <v>367257.8</v>
      </c>
      <c r="J62" s="128">
        <f t="shared" si="11"/>
        <v>-2700</v>
      </c>
      <c r="K62" s="128">
        <f t="shared" si="11"/>
        <v>364557.8</v>
      </c>
      <c r="L62" s="395"/>
    </row>
    <row r="63" spans="1:12" s="47" customFormat="1" ht="40.5" customHeight="1">
      <c r="A63" s="120" t="s">
        <v>77</v>
      </c>
      <c r="B63" s="145" t="s">
        <v>221</v>
      </c>
      <c r="C63" s="121" t="s">
        <v>184</v>
      </c>
      <c r="D63" s="146" t="s">
        <v>186</v>
      </c>
      <c r="E63" s="124" t="s">
        <v>30</v>
      </c>
      <c r="F63" s="154" t="s">
        <v>266</v>
      </c>
      <c r="G63" s="155" t="s">
        <v>168</v>
      </c>
      <c r="H63" s="153">
        <v>600</v>
      </c>
      <c r="I63" s="127">
        <f t="shared" si="11"/>
        <v>367257.8</v>
      </c>
      <c r="J63" s="128">
        <f t="shared" si="11"/>
        <v>-2700</v>
      </c>
      <c r="K63" s="128">
        <f t="shared" si="11"/>
        <v>364557.8</v>
      </c>
      <c r="L63" s="317"/>
    </row>
    <row r="64" spans="1:12" s="47" customFormat="1" ht="12.75" customHeight="1">
      <c r="A64" s="120" t="s">
        <v>78</v>
      </c>
      <c r="B64" s="145" t="s">
        <v>221</v>
      </c>
      <c r="C64" s="121" t="s">
        <v>184</v>
      </c>
      <c r="D64" s="146" t="s">
        <v>186</v>
      </c>
      <c r="E64" s="124" t="s">
        <v>30</v>
      </c>
      <c r="F64" s="154" t="s">
        <v>266</v>
      </c>
      <c r="G64" s="155" t="s">
        <v>168</v>
      </c>
      <c r="H64" s="153" t="s">
        <v>79</v>
      </c>
      <c r="I64" s="127">
        <v>367257.8</v>
      </c>
      <c r="J64" s="128">
        <v>-2700</v>
      </c>
      <c r="K64" s="128">
        <f>I64+J64</f>
        <v>364557.8</v>
      </c>
      <c r="L64" s="317"/>
    </row>
    <row r="65" spans="1:12" s="51" customFormat="1" ht="25.5">
      <c r="A65" s="120" t="s">
        <v>302</v>
      </c>
      <c r="B65" s="145" t="s">
        <v>221</v>
      </c>
      <c r="C65" s="121" t="s">
        <v>184</v>
      </c>
      <c r="D65" s="146" t="s">
        <v>186</v>
      </c>
      <c r="E65" s="131" t="s">
        <v>30</v>
      </c>
      <c r="F65" s="152" t="s">
        <v>266</v>
      </c>
      <c r="G65" s="153" t="s">
        <v>303</v>
      </c>
      <c r="H65" s="153"/>
      <c r="I65" s="127">
        <f aca="true" t="shared" si="12" ref="I65:K66">I66</f>
        <v>134583.7</v>
      </c>
      <c r="J65" s="128">
        <f t="shared" si="12"/>
        <v>-800</v>
      </c>
      <c r="K65" s="128">
        <f t="shared" si="12"/>
        <v>133783.7</v>
      </c>
      <c r="L65" s="395"/>
    </row>
    <row r="66" spans="1:12" s="51" customFormat="1" ht="25.5">
      <c r="A66" s="120" t="s">
        <v>77</v>
      </c>
      <c r="B66" s="145" t="s">
        <v>221</v>
      </c>
      <c r="C66" s="121" t="s">
        <v>184</v>
      </c>
      <c r="D66" s="146" t="s">
        <v>186</v>
      </c>
      <c r="E66" s="124" t="s">
        <v>30</v>
      </c>
      <c r="F66" s="154" t="s">
        <v>266</v>
      </c>
      <c r="G66" s="155" t="s">
        <v>303</v>
      </c>
      <c r="H66" s="153">
        <v>600</v>
      </c>
      <c r="I66" s="127">
        <f t="shared" si="12"/>
        <v>134583.7</v>
      </c>
      <c r="J66" s="128">
        <f t="shared" si="12"/>
        <v>-800</v>
      </c>
      <c r="K66" s="128">
        <f t="shared" si="12"/>
        <v>133783.7</v>
      </c>
      <c r="L66" s="395"/>
    </row>
    <row r="67" spans="1:12" s="51" customFormat="1" ht="12.75">
      <c r="A67" s="120" t="s">
        <v>78</v>
      </c>
      <c r="B67" s="145" t="s">
        <v>221</v>
      </c>
      <c r="C67" s="121" t="s">
        <v>184</v>
      </c>
      <c r="D67" s="146" t="s">
        <v>186</v>
      </c>
      <c r="E67" s="124" t="s">
        <v>30</v>
      </c>
      <c r="F67" s="154" t="s">
        <v>266</v>
      </c>
      <c r="G67" s="155" t="s">
        <v>303</v>
      </c>
      <c r="H67" s="153" t="s">
        <v>79</v>
      </c>
      <c r="I67" s="127">
        <f>134268.7+315</f>
        <v>134583.7</v>
      </c>
      <c r="J67" s="128">
        <v>-800</v>
      </c>
      <c r="K67" s="128">
        <f>I67+J67</f>
        <v>133783.7</v>
      </c>
      <c r="L67" s="395"/>
    </row>
    <row r="68" spans="1:12" s="51" customFormat="1" ht="25.5">
      <c r="A68" s="120" t="s">
        <v>305</v>
      </c>
      <c r="B68" s="145" t="s">
        <v>221</v>
      </c>
      <c r="C68" s="121" t="s">
        <v>184</v>
      </c>
      <c r="D68" s="146" t="s">
        <v>186</v>
      </c>
      <c r="E68" s="124" t="s">
        <v>30</v>
      </c>
      <c r="F68" s="154" t="s">
        <v>266</v>
      </c>
      <c r="G68" s="155" t="s">
        <v>306</v>
      </c>
      <c r="H68" s="153"/>
      <c r="I68" s="127">
        <f aca="true" t="shared" si="13" ref="I68:K69">I69</f>
        <v>23041.2</v>
      </c>
      <c r="J68" s="128">
        <f t="shared" si="13"/>
        <v>0</v>
      </c>
      <c r="K68" s="128">
        <f t="shared" si="13"/>
        <v>23041.2</v>
      </c>
      <c r="L68" s="395"/>
    </row>
    <row r="69" spans="1:12" s="51" customFormat="1" ht="25.5">
      <c r="A69" s="120" t="s">
        <v>77</v>
      </c>
      <c r="B69" s="145" t="s">
        <v>221</v>
      </c>
      <c r="C69" s="121" t="s">
        <v>184</v>
      </c>
      <c r="D69" s="146" t="s">
        <v>186</v>
      </c>
      <c r="E69" s="124" t="s">
        <v>30</v>
      </c>
      <c r="F69" s="154" t="s">
        <v>266</v>
      </c>
      <c r="G69" s="155" t="s">
        <v>306</v>
      </c>
      <c r="H69" s="153">
        <v>600</v>
      </c>
      <c r="I69" s="127">
        <f t="shared" si="13"/>
        <v>23041.2</v>
      </c>
      <c r="J69" s="128">
        <f t="shared" si="13"/>
        <v>0</v>
      </c>
      <c r="K69" s="128">
        <f t="shared" si="13"/>
        <v>23041.2</v>
      </c>
      <c r="L69" s="395"/>
    </row>
    <row r="70" spans="1:12" s="51" customFormat="1" ht="12.75">
      <c r="A70" s="120" t="s">
        <v>78</v>
      </c>
      <c r="B70" s="145" t="s">
        <v>221</v>
      </c>
      <c r="C70" s="121" t="s">
        <v>184</v>
      </c>
      <c r="D70" s="146" t="s">
        <v>186</v>
      </c>
      <c r="E70" s="124" t="s">
        <v>30</v>
      </c>
      <c r="F70" s="154" t="s">
        <v>266</v>
      </c>
      <c r="G70" s="155" t="s">
        <v>306</v>
      </c>
      <c r="H70" s="153" t="s">
        <v>79</v>
      </c>
      <c r="I70" s="127">
        <v>23041.2</v>
      </c>
      <c r="J70" s="128"/>
      <c r="K70" s="128">
        <f>I70+J70</f>
        <v>23041.2</v>
      </c>
      <c r="L70" s="395"/>
    </row>
    <row r="71" spans="1:12" s="83" customFormat="1" ht="12.75" customHeight="1">
      <c r="A71" s="288" t="s">
        <v>209</v>
      </c>
      <c r="B71" s="145" t="s">
        <v>221</v>
      </c>
      <c r="C71" s="122" t="s">
        <v>184</v>
      </c>
      <c r="D71" s="123" t="s">
        <v>184</v>
      </c>
      <c r="E71" s="168"/>
      <c r="F71" s="168"/>
      <c r="G71" s="169"/>
      <c r="H71" s="170"/>
      <c r="I71" s="159">
        <f>I72</f>
        <v>5529.2</v>
      </c>
      <c r="J71" s="160">
        <f>J72</f>
        <v>0</v>
      </c>
      <c r="K71" s="160">
        <f>K72</f>
        <v>5529.2</v>
      </c>
      <c r="L71" s="395"/>
    </row>
    <row r="72" spans="1:12" s="51" customFormat="1" ht="38.25">
      <c r="A72" s="120" t="s">
        <v>17</v>
      </c>
      <c r="B72" s="145" t="s">
        <v>221</v>
      </c>
      <c r="C72" s="122" t="s">
        <v>184</v>
      </c>
      <c r="D72" s="123" t="s">
        <v>184</v>
      </c>
      <c r="E72" s="124" t="s">
        <v>19</v>
      </c>
      <c r="F72" s="124" t="s">
        <v>266</v>
      </c>
      <c r="G72" s="125" t="s">
        <v>267</v>
      </c>
      <c r="H72" s="126"/>
      <c r="I72" s="127">
        <f>I73+I80</f>
        <v>5529.2</v>
      </c>
      <c r="J72" s="128">
        <f>J73+J80</f>
        <v>0</v>
      </c>
      <c r="K72" s="128">
        <f>K73+K80</f>
        <v>5529.2</v>
      </c>
      <c r="L72" s="395"/>
    </row>
    <row r="73" spans="1:12" s="50" customFormat="1" ht="25.5">
      <c r="A73" s="120" t="s">
        <v>139</v>
      </c>
      <c r="B73" s="145" t="s">
        <v>221</v>
      </c>
      <c r="C73" s="122" t="s">
        <v>184</v>
      </c>
      <c r="D73" s="123" t="s">
        <v>184</v>
      </c>
      <c r="E73" s="124" t="s">
        <v>19</v>
      </c>
      <c r="F73" s="124" t="s">
        <v>266</v>
      </c>
      <c r="G73" s="125" t="s">
        <v>140</v>
      </c>
      <c r="H73" s="126"/>
      <c r="I73" s="127">
        <f>I74+I78+I76</f>
        <v>5359.2</v>
      </c>
      <c r="J73" s="171">
        <f>J74+J78+J76</f>
        <v>0</v>
      </c>
      <c r="K73" s="171">
        <f>K74+K78+K76</f>
        <v>5359.2</v>
      </c>
      <c r="L73" s="395"/>
    </row>
    <row r="74" spans="1:12" s="50" customFormat="1" ht="25.5" hidden="1">
      <c r="A74" s="293" t="s">
        <v>251</v>
      </c>
      <c r="B74" s="145" t="s">
        <v>221</v>
      </c>
      <c r="C74" s="122" t="s">
        <v>184</v>
      </c>
      <c r="D74" s="123" t="s">
        <v>184</v>
      </c>
      <c r="E74" s="165" t="s">
        <v>19</v>
      </c>
      <c r="F74" s="165" t="s">
        <v>266</v>
      </c>
      <c r="G74" s="166" t="s">
        <v>140</v>
      </c>
      <c r="H74" s="167" t="s">
        <v>148</v>
      </c>
      <c r="I74" s="127">
        <f>I75</f>
        <v>0</v>
      </c>
      <c r="J74" s="128">
        <f>J75</f>
        <v>0</v>
      </c>
      <c r="K74" s="128">
        <f>K75</f>
        <v>0</v>
      </c>
      <c r="L74" s="395"/>
    </row>
    <row r="75" spans="1:12" s="50" customFormat="1" ht="25.5" hidden="1">
      <c r="A75" s="293" t="s">
        <v>149</v>
      </c>
      <c r="B75" s="145" t="s">
        <v>221</v>
      </c>
      <c r="C75" s="122" t="s">
        <v>184</v>
      </c>
      <c r="D75" s="123" t="s">
        <v>184</v>
      </c>
      <c r="E75" s="165" t="s">
        <v>19</v>
      </c>
      <c r="F75" s="165" t="s">
        <v>266</v>
      </c>
      <c r="G75" s="166" t="s">
        <v>140</v>
      </c>
      <c r="H75" s="167" t="s">
        <v>150</v>
      </c>
      <c r="I75" s="127">
        <v>0</v>
      </c>
      <c r="J75" s="128">
        <v>0</v>
      </c>
      <c r="K75" s="128">
        <v>0</v>
      </c>
      <c r="L75" s="395"/>
    </row>
    <row r="76" spans="1:12" s="50" customFormat="1" ht="21" customHeight="1">
      <c r="A76" s="120" t="s">
        <v>151</v>
      </c>
      <c r="B76" s="145" t="s">
        <v>221</v>
      </c>
      <c r="C76" s="122" t="s">
        <v>184</v>
      </c>
      <c r="D76" s="123" t="s">
        <v>184</v>
      </c>
      <c r="E76" s="165" t="s">
        <v>19</v>
      </c>
      <c r="F76" s="165" t="s">
        <v>266</v>
      </c>
      <c r="G76" s="166" t="s">
        <v>140</v>
      </c>
      <c r="H76" s="167" t="s">
        <v>152</v>
      </c>
      <c r="I76" s="127">
        <f>I77</f>
        <v>646.4</v>
      </c>
      <c r="J76" s="128">
        <f>J77</f>
        <v>0</v>
      </c>
      <c r="K76" s="128">
        <f>K77</f>
        <v>646.4</v>
      </c>
      <c r="L76" s="395"/>
    </row>
    <row r="77" spans="1:12" s="50" customFormat="1" ht="36.75" customHeight="1">
      <c r="A77" s="120" t="s">
        <v>153</v>
      </c>
      <c r="B77" s="145" t="s">
        <v>221</v>
      </c>
      <c r="C77" s="122" t="s">
        <v>184</v>
      </c>
      <c r="D77" s="123" t="s">
        <v>184</v>
      </c>
      <c r="E77" s="165" t="s">
        <v>19</v>
      </c>
      <c r="F77" s="165" t="s">
        <v>266</v>
      </c>
      <c r="G77" s="166" t="s">
        <v>140</v>
      </c>
      <c r="H77" s="167" t="s">
        <v>154</v>
      </c>
      <c r="I77" s="127">
        <v>646.4</v>
      </c>
      <c r="J77" s="128">
        <v>0</v>
      </c>
      <c r="K77" s="128">
        <f>J77+I77</f>
        <v>646.4</v>
      </c>
      <c r="L77" s="395"/>
    </row>
    <row r="78" spans="1:12" s="50" customFormat="1" ht="40.5" customHeight="1">
      <c r="A78" s="120" t="s">
        <v>77</v>
      </c>
      <c r="B78" s="145" t="s">
        <v>221</v>
      </c>
      <c r="C78" s="122" t="s">
        <v>184</v>
      </c>
      <c r="D78" s="123" t="s">
        <v>184</v>
      </c>
      <c r="E78" s="124" t="s">
        <v>19</v>
      </c>
      <c r="F78" s="154" t="s">
        <v>266</v>
      </c>
      <c r="G78" s="155" t="s">
        <v>140</v>
      </c>
      <c r="H78" s="153">
        <v>600</v>
      </c>
      <c r="I78" s="127">
        <f>I79</f>
        <v>4712.8</v>
      </c>
      <c r="J78" s="128">
        <f>J79</f>
        <v>0</v>
      </c>
      <c r="K78" s="128">
        <f>K79</f>
        <v>4712.8</v>
      </c>
      <c r="L78" s="395"/>
    </row>
    <row r="79" spans="1:12" s="50" customFormat="1" ht="15.75" customHeight="1">
      <c r="A79" s="120" t="s">
        <v>78</v>
      </c>
      <c r="B79" s="145" t="s">
        <v>221</v>
      </c>
      <c r="C79" s="122" t="s">
        <v>184</v>
      </c>
      <c r="D79" s="123" t="s">
        <v>184</v>
      </c>
      <c r="E79" s="124" t="s">
        <v>19</v>
      </c>
      <c r="F79" s="154" t="s">
        <v>266</v>
      </c>
      <c r="G79" s="155" t="s">
        <v>140</v>
      </c>
      <c r="H79" s="153" t="s">
        <v>79</v>
      </c>
      <c r="I79" s="127">
        <v>4712.8</v>
      </c>
      <c r="J79" s="128">
        <v>0</v>
      </c>
      <c r="K79" s="128">
        <f>J79+I79</f>
        <v>4712.8</v>
      </c>
      <c r="L79" s="395"/>
    </row>
    <row r="80" spans="1:12" s="50" customFormat="1" ht="12.75">
      <c r="A80" s="120" t="s">
        <v>20</v>
      </c>
      <c r="B80" s="145" t="s">
        <v>221</v>
      </c>
      <c r="C80" s="122" t="s">
        <v>184</v>
      </c>
      <c r="D80" s="123" t="s">
        <v>184</v>
      </c>
      <c r="E80" s="124" t="s">
        <v>19</v>
      </c>
      <c r="F80" s="154" t="s">
        <v>266</v>
      </c>
      <c r="G80" s="155" t="s">
        <v>21</v>
      </c>
      <c r="H80" s="153"/>
      <c r="I80" s="127">
        <f>I81+I85+I83</f>
        <v>170</v>
      </c>
      <c r="J80" s="127">
        <f>J81+J85+J83</f>
        <v>0</v>
      </c>
      <c r="K80" s="127">
        <f>K81+K85+K83</f>
        <v>170</v>
      </c>
      <c r="L80" s="395"/>
    </row>
    <row r="81" spans="1:12" s="47" customFormat="1" ht="36" customHeight="1" hidden="1">
      <c r="A81" s="293" t="s">
        <v>251</v>
      </c>
      <c r="B81" s="145" t="s">
        <v>221</v>
      </c>
      <c r="C81" s="122" t="s">
        <v>184</v>
      </c>
      <c r="D81" s="123" t="s">
        <v>184</v>
      </c>
      <c r="E81" s="165" t="s">
        <v>19</v>
      </c>
      <c r="F81" s="165" t="s">
        <v>266</v>
      </c>
      <c r="G81" s="166" t="s">
        <v>21</v>
      </c>
      <c r="H81" s="167" t="s">
        <v>148</v>
      </c>
      <c r="I81" s="127">
        <f>I82</f>
        <v>0</v>
      </c>
      <c r="J81" s="128">
        <f>J82</f>
        <v>0</v>
      </c>
      <c r="K81" s="128">
        <f>K82</f>
        <v>0</v>
      </c>
      <c r="L81" s="317"/>
    </row>
    <row r="82" spans="1:12" s="50" customFormat="1" ht="25.5" hidden="1">
      <c r="A82" s="293" t="s">
        <v>149</v>
      </c>
      <c r="B82" s="145" t="s">
        <v>221</v>
      </c>
      <c r="C82" s="122" t="s">
        <v>184</v>
      </c>
      <c r="D82" s="123" t="s">
        <v>184</v>
      </c>
      <c r="E82" s="165" t="s">
        <v>19</v>
      </c>
      <c r="F82" s="165" t="s">
        <v>266</v>
      </c>
      <c r="G82" s="166" t="s">
        <v>21</v>
      </c>
      <c r="H82" s="167" t="s">
        <v>150</v>
      </c>
      <c r="I82" s="127">
        <v>0</v>
      </c>
      <c r="J82" s="128">
        <v>0</v>
      </c>
      <c r="K82" s="128">
        <v>0</v>
      </c>
      <c r="L82" s="395"/>
    </row>
    <row r="83" spans="1:12" s="50" customFormat="1" ht="19.5" customHeight="1">
      <c r="A83" s="120" t="s">
        <v>151</v>
      </c>
      <c r="B83" s="145" t="s">
        <v>221</v>
      </c>
      <c r="C83" s="122" t="s">
        <v>184</v>
      </c>
      <c r="D83" s="123" t="s">
        <v>184</v>
      </c>
      <c r="E83" s="165" t="s">
        <v>19</v>
      </c>
      <c r="F83" s="165" t="s">
        <v>266</v>
      </c>
      <c r="G83" s="166" t="s">
        <v>21</v>
      </c>
      <c r="H83" s="167" t="s">
        <v>152</v>
      </c>
      <c r="I83" s="127">
        <f>I84</f>
        <v>150</v>
      </c>
      <c r="J83" s="128">
        <f>J84</f>
        <v>0</v>
      </c>
      <c r="K83" s="128">
        <f>K84</f>
        <v>150</v>
      </c>
      <c r="L83" s="395"/>
    </row>
    <row r="84" spans="1:12" s="50" customFormat="1" ht="25.5">
      <c r="A84" s="120" t="s">
        <v>153</v>
      </c>
      <c r="B84" s="145" t="s">
        <v>221</v>
      </c>
      <c r="C84" s="122" t="s">
        <v>184</v>
      </c>
      <c r="D84" s="123" t="s">
        <v>184</v>
      </c>
      <c r="E84" s="165" t="s">
        <v>19</v>
      </c>
      <c r="F84" s="165" t="s">
        <v>266</v>
      </c>
      <c r="G84" s="166" t="s">
        <v>21</v>
      </c>
      <c r="H84" s="167" t="s">
        <v>154</v>
      </c>
      <c r="I84" s="127">
        <v>150</v>
      </c>
      <c r="J84" s="128">
        <v>0</v>
      </c>
      <c r="K84" s="128">
        <f>J84+I84</f>
        <v>150</v>
      </c>
      <c r="L84" s="395"/>
    </row>
    <row r="85" spans="1:12" s="50" customFormat="1" ht="25.5">
      <c r="A85" s="120" t="s">
        <v>77</v>
      </c>
      <c r="B85" s="145" t="s">
        <v>221</v>
      </c>
      <c r="C85" s="122" t="s">
        <v>184</v>
      </c>
      <c r="D85" s="123" t="s">
        <v>184</v>
      </c>
      <c r="E85" s="124" t="s">
        <v>19</v>
      </c>
      <c r="F85" s="154" t="s">
        <v>266</v>
      </c>
      <c r="G85" s="155" t="s">
        <v>21</v>
      </c>
      <c r="H85" s="153">
        <v>600</v>
      </c>
      <c r="I85" s="127">
        <f>I86</f>
        <v>20</v>
      </c>
      <c r="J85" s="128">
        <f>J86</f>
        <v>0</v>
      </c>
      <c r="K85" s="128">
        <f>K86</f>
        <v>20</v>
      </c>
      <c r="L85" s="395"/>
    </row>
    <row r="86" spans="1:12" s="50" customFormat="1" ht="14.25" customHeight="1">
      <c r="A86" s="120" t="s">
        <v>78</v>
      </c>
      <c r="B86" s="145" t="s">
        <v>221</v>
      </c>
      <c r="C86" s="122" t="s">
        <v>184</v>
      </c>
      <c r="D86" s="123" t="s">
        <v>184</v>
      </c>
      <c r="E86" s="124" t="s">
        <v>19</v>
      </c>
      <c r="F86" s="154" t="s">
        <v>266</v>
      </c>
      <c r="G86" s="155" t="s">
        <v>21</v>
      </c>
      <c r="H86" s="153" t="s">
        <v>79</v>
      </c>
      <c r="I86" s="127">
        <v>20</v>
      </c>
      <c r="J86" s="128"/>
      <c r="K86" s="128">
        <f>I86+J86</f>
        <v>20</v>
      </c>
      <c r="L86" s="395"/>
    </row>
    <row r="87" spans="1:12" s="50" customFormat="1" ht="12.75" customHeight="1">
      <c r="A87" s="288" t="s">
        <v>201</v>
      </c>
      <c r="B87" s="145" t="s">
        <v>221</v>
      </c>
      <c r="C87" s="172" t="s">
        <v>184</v>
      </c>
      <c r="D87" s="173" t="s">
        <v>196</v>
      </c>
      <c r="E87" s="165"/>
      <c r="F87" s="165"/>
      <c r="G87" s="166"/>
      <c r="H87" s="174"/>
      <c r="I87" s="175">
        <f>I88+I92+I105</f>
        <v>18334.5</v>
      </c>
      <c r="J87" s="176">
        <f>J88+J92+J105</f>
        <v>0</v>
      </c>
      <c r="K87" s="176">
        <f>K88+K92+K105</f>
        <v>18334.5</v>
      </c>
      <c r="L87" s="395"/>
    </row>
    <row r="88" spans="1:12" s="51" customFormat="1" ht="38.25">
      <c r="A88" s="120" t="s">
        <v>17</v>
      </c>
      <c r="B88" s="145" t="s">
        <v>221</v>
      </c>
      <c r="C88" s="122" t="s">
        <v>184</v>
      </c>
      <c r="D88" s="123" t="s">
        <v>196</v>
      </c>
      <c r="E88" s="124" t="s">
        <v>19</v>
      </c>
      <c r="F88" s="124" t="s">
        <v>266</v>
      </c>
      <c r="G88" s="125" t="s">
        <v>267</v>
      </c>
      <c r="H88" s="126"/>
      <c r="I88" s="127">
        <f>I89</f>
        <v>69</v>
      </c>
      <c r="J88" s="128">
        <f aca="true" t="shared" si="14" ref="J88:K90">J89</f>
        <v>0</v>
      </c>
      <c r="K88" s="128">
        <f t="shared" si="14"/>
        <v>69</v>
      </c>
      <c r="L88" s="395"/>
    </row>
    <row r="89" spans="1:12" s="50" customFormat="1" ht="12.75">
      <c r="A89" s="120" t="s">
        <v>258</v>
      </c>
      <c r="B89" s="145" t="s">
        <v>221</v>
      </c>
      <c r="C89" s="172" t="s">
        <v>184</v>
      </c>
      <c r="D89" s="173" t="s">
        <v>196</v>
      </c>
      <c r="E89" s="124" t="s">
        <v>19</v>
      </c>
      <c r="F89" s="154" t="s">
        <v>266</v>
      </c>
      <c r="G89" s="155" t="s">
        <v>18</v>
      </c>
      <c r="H89" s="153"/>
      <c r="I89" s="127">
        <f>I90</f>
        <v>69</v>
      </c>
      <c r="J89" s="128">
        <f t="shared" si="14"/>
        <v>0</v>
      </c>
      <c r="K89" s="128">
        <f t="shared" si="14"/>
        <v>69</v>
      </c>
      <c r="L89" s="395"/>
    </row>
    <row r="90" spans="1:12" s="50" customFormat="1" ht="25.5">
      <c r="A90" s="293" t="s">
        <v>251</v>
      </c>
      <c r="B90" s="145" t="s">
        <v>221</v>
      </c>
      <c r="C90" s="172" t="s">
        <v>184</v>
      </c>
      <c r="D90" s="173" t="s">
        <v>196</v>
      </c>
      <c r="E90" s="165" t="s">
        <v>19</v>
      </c>
      <c r="F90" s="165" t="s">
        <v>266</v>
      </c>
      <c r="G90" s="166" t="s">
        <v>18</v>
      </c>
      <c r="H90" s="167" t="s">
        <v>148</v>
      </c>
      <c r="I90" s="127">
        <f>I91</f>
        <v>69</v>
      </c>
      <c r="J90" s="128">
        <f t="shared" si="14"/>
        <v>0</v>
      </c>
      <c r="K90" s="128">
        <f t="shared" si="14"/>
        <v>69</v>
      </c>
      <c r="L90" s="395"/>
    </row>
    <row r="91" spans="1:12" s="50" customFormat="1" ht="28.5" customHeight="1">
      <c r="A91" s="293" t="s">
        <v>149</v>
      </c>
      <c r="B91" s="145" t="s">
        <v>221</v>
      </c>
      <c r="C91" s="172" t="s">
        <v>184</v>
      </c>
      <c r="D91" s="173" t="s">
        <v>196</v>
      </c>
      <c r="E91" s="165" t="s">
        <v>19</v>
      </c>
      <c r="F91" s="165" t="s">
        <v>266</v>
      </c>
      <c r="G91" s="166" t="s">
        <v>18</v>
      </c>
      <c r="H91" s="167" t="s">
        <v>150</v>
      </c>
      <c r="I91" s="127">
        <v>69</v>
      </c>
      <c r="J91" s="128"/>
      <c r="K91" s="128">
        <f>I91+J91</f>
        <v>69</v>
      </c>
      <c r="L91" s="395"/>
    </row>
    <row r="92" spans="1:12" s="51" customFormat="1" ht="28.5" customHeight="1">
      <c r="A92" s="120" t="s">
        <v>97</v>
      </c>
      <c r="B92" s="145" t="s">
        <v>221</v>
      </c>
      <c r="C92" s="122" t="s">
        <v>184</v>
      </c>
      <c r="D92" s="123" t="s">
        <v>196</v>
      </c>
      <c r="E92" s="124" t="s">
        <v>25</v>
      </c>
      <c r="F92" s="124" t="s">
        <v>266</v>
      </c>
      <c r="G92" s="125" t="s">
        <v>267</v>
      </c>
      <c r="H92" s="126"/>
      <c r="I92" s="127">
        <f>I93+I98</f>
        <v>12509</v>
      </c>
      <c r="J92" s="128">
        <f>J93+J98</f>
        <v>0</v>
      </c>
      <c r="K92" s="128">
        <f>K93+K98</f>
        <v>12509</v>
      </c>
      <c r="L92" s="395"/>
    </row>
    <row r="93" spans="1:12" s="51" customFormat="1" ht="38.25">
      <c r="A93" s="120" t="s">
        <v>219</v>
      </c>
      <c r="B93" s="145" t="s">
        <v>221</v>
      </c>
      <c r="C93" s="172" t="s">
        <v>184</v>
      </c>
      <c r="D93" s="173" t="s">
        <v>196</v>
      </c>
      <c r="E93" s="124" t="s">
        <v>25</v>
      </c>
      <c r="F93" s="124" t="s">
        <v>266</v>
      </c>
      <c r="G93" s="125">
        <v>7866</v>
      </c>
      <c r="H93" s="126"/>
      <c r="I93" s="127">
        <f>I94+I96</f>
        <v>2437.3</v>
      </c>
      <c r="J93" s="128">
        <f>J94+J96</f>
        <v>0</v>
      </c>
      <c r="K93" s="128">
        <f>K94+K96</f>
        <v>2437.3</v>
      </c>
      <c r="L93" s="395"/>
    </row>
    <row r="94" spans="1:12" s="51" customFormat="1" ht="51">
      <c r="A94" s="120" t="s">
        <v>174</v>
      </c>
      <c r="B94" s="145" t="s">
        <v>221</v>
      </c>
      <c r="C94" s="122" t="s">
        <v>184</v>
      </c>
      <c r="D94" s="123" t="s">
        <v>196</v>
      </c>
      <c r="E94" s="124" t="s">
        <v>25</v>
      </c>
      <c r="F94" s="124" t="s">
        <v>266</v>
      </c>
      <c r="G94" s="125" t="s">
        <v>104</v>
      </c>
      <c r="H94" s="126">
        <v>100</v>
      </c>
      <c r="I94" s="127">
        <f>I95</f>
        <v>2179.3</v>
      </c>
      <c r="J94" s="128">
        <f>J95</f>
        <v>0</v>
      </c>
      <c r="K94" s="128">
        <f>K95</f>
        <v>2179.3</v>
      </c>
      <c r="L94" s="395"/>
    </row>
    <row r="95" spans="1:12" s="51" customFormat="1" ht="25.5">
      <c r="A95" s="120" t="s">
        <v>156</v>
      </c>
      <c r="B95" s="145" t="s">
        <v>221</v>
      </c>
      <c r="C95" s="172" t="s">
        <v>184</v>
      </c>
      <c r="D95" s="173" t="s">
        <v>196</v>
      </c>
      <c r="E95" s="124" t="s">
        <v>25</v>
      </c>
      <c r="F95" s="124" t="s">
        <v>266</v>
      </c>
      <c r="G95" s="125" t="s">
        <v>104</v>
      </c>
      <c r="H95" s="126">
        <v>120</v>
      </c>
      <c r="I95" s="127">
        <v>2179.3</v>
      </c>
      <c r="J95" s="128"/>
      <c r="K95" s="128">
        <f>I95+J95</f>
        <v>2179.3</v>
      </c>
      <c r="L95" s="395"/>
    </row>
    <row r="96" spans="1:12" s="50" customFormat="1" ht="27.75" customHeight="1">
      <c r="A96" s="120" t="s">
        <v>147</v>
      </c>
      <c r="B96" s="145" t="s">
        <v>221</v>
      </c>
      <c r="C96" s="122" t="s">
        <v>184</v>
      </c>
      <c r="D96" s="123" t="s">
        <v>196</v>
      </c>
      <c r="E96" s="124" t="s">
        <v>25</v>
      </c>
      <c r="F96" s="124" t="s">
        <v>266</v>
      </c>
      <c r="G96" s="125" t="s">
        <v>104</v>
      </c>
      <c r="H96" s="126">
        <v>200</v>
      </c>
      <c r="I96" s="127">
        <f>I97</f>
        <v>258</v>
      </c>
      <c r="J96" s="128">
        <f>J97</f>
        <v>0</v>
      </c>
      <c r="K96" s="128">
        <f>K97</f>
        <v>258</v>
      </c>
      <c r="L96" s="395"/>
    </row>
    <row r="97" spans="1:12" s="50" customFormat="1" ht="27.75" customHeight="1">
      <c r="A97" s="120" t="s">
        <v>149</v>
      </c>
      <c r="B97" s="145" t="s">
        <v>221</v>
      </c>
      <c r="C97" s="172" t="s">
        <v>184</v>
      </c>
      <c r="D97" s="173" t="s">
        <v>196</v>
      </c>
      <c r="E97" s="124" t="s">
        <v>25</v>
      </c>
      <c r="F97" s="124" t="s">
        <v>266</v>
      </c>
      <c r="G97" s="125" t="s">
        <v>104</v>
      </c>
      <c r="H97" s="126">
        <v>240</v>
      </c>
      <c r="I97" s="127">
        <v>258</v>
      </c>
      <c r="J97" s="128"/>
      <c r="K97" s="128">
        <f>I97+J97</f>
        <v>258</v>
      </c>
      <c r="L97" s="395"/>
    </row>
    <row r="98" spans="1:12" s="50" customFormat="1" ht="27.75" customHeight="1">
      <c r="A98" s="294" t="s">
        <v>94</v>
      </c>
      <c r="B98" s="145" t="s">
        <v>221</v>
      </c>
      <c r="C98" s="172" t="s">
        <v>184</v>
      </c>
      <c r="D98" s="173" t="s">
        <v>196</v>
      </c>
      <c r="E98" s="124" t="s">
        <v>25</v>
      </c>
      <c r="F98" s="124" t="s">
        <v>266</v>
      </c>
      <c r="G98" s="125" t="s">
        <v>90</v>
      </c>
      <c r="H98" s="126"/>
      <c r="I98" s="127">
        <f>I99+I101+I103</f>
        <v>10071.699999999999</v>
      </c>
      <c r="J98" s="128">
        <f>J99+J101+J103</f>
        <v>0</v>
      </c>
      <c r="K98" s="128">
        <f>K99+K101+K103</f>
        <v>10071.699999999999</v>
      </c>
      <c r="L98" s="395"/>
    </row>
    <row r="99" spans="1:12" s="50" customFormat="1" ht="51" customHeight="1">
      <c r="A99" s="120" t="s">
        <v>174</v>
      </c>
      <c r="B99" s="145" t="s">
        <v>221</v>
      </c>
      <c r="C99" s="172" t="s">
        <v>184</v>
      </c>
      <c r="D99" s="173" t="s">
        <v>196</v>
      </c>
      <c r="E99" s="124" t="s">
        <v>25</v>
      </c>
      <c r="F99" s="124" t="s">
        <v>266</v>
      </c>
      <c r="G99" s="125" t="s">
        <v>90</v>
      </c>
      <c r="H99" s="126">
        <v>100</v>
      </c>
      <c r="I99" s="127">
        <f>I100</f>
        <v>9850</v>
      </c>
      <c r="J99" s="128">
        <f>J100</f>
        <v>0</v>
      </c>
      <c r="K99" s="128">
        <f>K100</f>
        <v>9850</v>
      </c>
      <c r="L99" s="395"/>
    </row>
    <row r="100" spans="1:12" s="50" customFormat="1" ht="36.75" customHeight="1">
      <c r="A100" s="120" t="s">
        <v>156</v>
      </c>
      <c r="B100" s="177" t="s">
        <v>221</v>
      </c>
      <c r="C100" s="178" t="s">
        <v>184</v>
      </c>
      <c r="D100" s="173" t="s">
        <v>196</v>
      </c>
      <c r="E100" s="124" t="s">
        <v>25</v>
      </c>
      <c r="F100" s="124" t="s">
        <v>266</v>
      </c>
      <c r="G100" s="125" t="s">
        <v>90</v>
      </c>
      <c r="H100" s="126">
        <v>120</v>
      </c>
      <c r="I100" s="127">
        <v>9850</v>
      </c>
      <c r="J100" s="128"/>
      <c r="K100" s="128">
        <f>I100+J100</f>
        <v>9850</v>
      </c>
      <c r="L100" s="395"/>
    </row>
    <row r="101" spans="1:12" s="50" customFormat="1" ht="33.75" customHeight="1">
      <c r="A101" s="120" t="s">
        <v>147</v>
      </c>
      <c r="B101" s="177" t="s">
        <v>221</v>
      </c>
      <c r="C101" s="178" t="s">
        <v>184</v>
      </c>
      <c r="D101" s="173" t="s">
        <v>196</v>
      </c>
      <c r="E101" s="124" t="s">
        <v>25</v>
      </c>
      <c r="F101" s="124" t="s">
        <v>266</v>
      </c>
      <c r="G101" s="125" t="s">
        <v>90</v>
      </c>
      <c r="H101" s="126">
        <v>200</v>
      </c>
      <c r="I101" s="127">
        <f>I102</f>
        <v>220.9</v>
      </c>
      <c r="J101" s="128">
        <f>J102</f>
        <v>0</v>
      </c>
      <c r="K101" s="128">
        <f>K102</f>
        <v>220.9</v>
      </c>
      <c r="L101" s="395"/>
    </row>
    <row r="102" spans="1:12" s="50" customFormat="1" ht="33.75" customHeight="1">
      <c r="A102" s="120" t="s">
        <v>149</v>
      </c>
      <c r="B102" s="177" t="s">
        <v>221</v>
      </c>
      <c r="C102" s="178" t="s">
        <v>184</v>
      </c>
      <c r="D102" s="173" t="s">
        <v>196</v>
      </c>
      <c r="E102" s="124" t="s">
        <v>25</v>
      </c>
      <c r="F102" s="124" t="s">
        <v>266</v>
      </c>
      <c r="G102" s="125" t="s">
        <v>90</v>
      </c>
      <c r="H102" s="126">
        <v>240</v>
      </c>
      <c r="I102" s="127">
        <v>220.9</v>
      </c>
      <c r="J102" s="128">
        <v>0</v>
      </c>
      <c r="K102" s="128">
        <f>I102+J102</f>
        <v>220.9</v>
      </c>
      <c r="L102" s="395"/>
    </row>
    <row r="103" spans="1:12" s="50" customFormat="1" ht="23.25" customHeight="1">
      <c r="A103" s="129" t="s">
        <v>157</v>
      </c>
      <c r="B103" s="177" t="s">
        <v>221</v>
      </c>
      <c r="C103" s="178" t="s">
        <v>184</v>
      </c>
      <c r="D103" s="173" t="s">
        <v>196</v>
      </c>
      <c r="E103" s="130" t="s">
        <v>25</v>
      </c>
      <c r="F103" s="131" t="s">
        <v>266</v>
      </c>
      <c r="G103" s="126" t="s">
        <v>90</v>
      </c>
      <c r="H103" s="132">
        <v>800</v>
      </c>
      <c r="I103" s="127">
        <f>I104</f>
        <v>0.8</v>
      </c>
      <c r="J103" s="128">
        <f>J104</f>
        <v>0</v>
      </c>
      <c r="K103" s="128">
        <f>K104</f>
        <v>0.8</v>
      </c>
      <c r="L103" s="395"/>
    </row>
    <row r="104" spans="1:12" s="50" customFormat="1" ht="19.5" customHeight="1">
      <c r="A104" s="129" t="s">
        <v>159</v>
      </c>
      <c r="B104" s="177" t="s">
        <v>221</v>
      </c>
      <c r="C104" s="178" t="s">
        <v>184</v>
      </c>
      <c r="D104" s="173" t="s">
        <v>196</v>
      </c>
      <c r="E104" s="130" t="s">
        <v>25</v>
      </c>
      <c r="F104" s="131" t="s">
        <v>266</v>
      </c>
      <c r="G104" s="126" t="s">
        <v>90</v>
      </c>
      <c r="H104" s="132">
        <v>850</v>
      </c>
      <c r="I104" s="127">
        <v>0.8</v>
      </c>
      <c r="J104" s="128">
        <v>0</v>
      </c>
      <c r="K104" s="128">
        <f>I104+J104</f>
        <v>0.8</v>
      </c>
      <c r="L104" s="395"/>
    </row>
    <row r="105" spans="1:12" s="51" customFormat="1" ht="24" customHeight="1">
      <c r="A105" s="120" t="s">
        <v>108</v>
      </c>
      <c r="B105" s="177" t="s">
        <v>221</v>
      </c>
      <c r="C105" s="178" t="s">
        <v>184</v>
      </c>
      <c r="D105" s="173" t="s">
        <v>196</v>
      </c>
      <c r="E105" s="124" t="s">
        <v>30</v>
      </c>
      <c r="F105" s="124" t="s">
        <v>266</v>
      </c>
      <c r="G105" s="125" t="s">
        <v>267</v>
      </c>
      <c r="H105" s="126"/>
      <c r="I105" s="127">
        <f>I106</f>
        <v>5756.5</v>
      </c>
      <c r="J105" s="128">
        <f aca="true" t="shared" si="15" ref="J105:K107">J106</f>
        <v>0</v>
      </c>
      <c r="K105" s="128">
        <f t="shared" si="15"/>
        <v>5756.5</v>
      </c>
      <c r="L105" s="395"/>
    </row>
    <row r="106" spans="1:12" s="50" customFormat="1" ht="29.25" customHeight="1">
      <c r="A106" s="120" t="s">
        <v>131</v>
      </c>
      <c r="B106" s="145" t="s">
        <v>221</v>
      </c>
      <c r="C106" s="172" t="s">
        <v>184</v>
      </c>
      <c r="D106" s="173" t="s">
        <v>196</v>
      </c>
      <c r="E106" s="124" t="s">
        <v>30</v>
      </c>
      <c r="F106" s="154" t="s">
        <v>266</v>
      </c>
      <c r="G106" s="155" t="s">
        <v>68</v>
      </c>
      <c r="H106" s="153"/>
      <c r="I106" s="127">
        <f>I107</f>
        <v>5756.5</v>
      </c>
      <c r="J106" s="128">
        <f t="shared" si="15"/>
        <v>0</v>
      </c>
      <c r="K106" s="128">
        <f t="shared" si="15"/>
        <v>5756.5</v>
      </c>
      <c r="L106" s="395"/>
    </row>
    <row r="107" spans="1:12" s="50" customFormat="1" ht="29.25" customHeight="1">
      <c r="A107" s="120" t="s">
        <v>147</v>
      </c>
      <c r="B107" s="145" t="s">
        <v>221</v>
      </c>
      <c r="C107" s="172" t="s">
        <v>184</v>
      </c>
      <c r="D107" s="173" t="s">
        <v>196</v>
      </c>
      <c r="E107" s="124" t="s">
        <v>30</v>
      </c>
      <c r="F107" s="154" t="s">
        <v>266</v>
      </c>
      <c r="G107" s="155" t="s">
        <v>68</v>
      </c>
      <c r="H107" s="126">
        <v>200</v>
      </c>
      <c r="I107" s="127">
        <f>I108</f>
        <v>5756.5</v>
      </c>
      <c r="J107" s="128">
        <f t="shared" si="15"/>
        <v>0</v>
      </c>
      <c r="K107" s="128">
        <f t="shared" si="15"/>
        <v>5756.5</v>
      </c>
      <c r="L107" s="395"/>
    </row>
    <row r="108" spans="1:12" s="47" customFormat="1" ht="29.25" customHeight="1">
      <c r="A108" s="120" t="s">
        <v>149</v>
      </c>
      <c r="B108" s="145" t="s">
        <v>221</v>
      </c>
      <c r="C108" s="172" t="s">
        <v>184</v>
      </c>
      <c r="D108" s="173" t="s">
        <v>196</v>
      </c>
      <c r="E108" s="124" t="s">
        <v>30</v>
      </c>
      <c r="F108" s="154" t="s">
        <v>266</v>
      </c>
      <c r="G108" s="155" t="s">
        <v>68</v>
      </c>
      <c r="H108" s="126">
        <v>240</v>
      </c>
      <c r="I108" s="127">
        <v>5756.5</v>
      </c>
      <c r="J108" s="128"/>
      <c r="K108" s="128">
        <f>I108+J108</f>
        <v>5756.5</v>
      </c>
      <c r="L108" s="317"/>
    </row>
    <row r="109" spans="1:12" s="47" customFormat="1" ht="12" customHeight="1">
      <c r="A109" s="288" t="s">
        <v>189</v>
      </c>
      <c r="B109" s="145" t="s">
        <v>221</v>
      </c>
      <c r="C109" s="172" t="s">
        <v>198</v>
      </c>
      <c r="D109" s="173"/>
      <c r="E109" s="178"/>
      <c r="F109" s="179"/>
      <c r="G109" s="155"/>
      <c r="H109" s="153"/>
      <c r="I109" s="127">
        <f aca="true" t="shared" si="16" ref="I109:K110">I110</f>
        <v>14841.300000000001</v>
      </c>
      <c r="J109" s="128">
        <f t="shared" si="16"/>
        <v>-600</v>
      </c>
      <c r="K109" s="128">
        <f t="shared" si="16"/>
        <v>14241.300000000001</v>
      </c>
      <c r="L109" s="317"/>
    </row>
    <row r="110" spans="1:12" s="47" customFormat="1" ht="18" customHeight="1">
      <c r="A110" s="288" t="s">
        <v>224</v>
      </c>
      <c r="B110" s="145" t="s">
        <v>221</v>
      </c>
      <c r="C110" s="172" t="s">
        <v>198</v>
      </c>
      <c r="D110" s="173" t="s">
        <v>181</v>
      </c>
      <c r="E110" s="178"/>
      <c r="F110" s="179"/>
      <c r="G110" s="155"/>
      <c r="H110" s="153"/>
      <c r="I110" s="127">
        <f t="shared" si="16"/>
        <v>14841.300000000001</v>
      </c>
      <c r="J110" s="128">
        <f t="shared" si="16"/>
        <v>-600</v>
      </c>
      <c r="K110" s="128">
        <f t="shared" si="16"/>
        <v>14241.300000000001</v>
      </c>
      <c r="L110" s="317"/>
    </row>
    <row r="111" spans="1:12" s="47" customFormat="1" ht="21.75" customHeight="1">
      <c r="A111" s="120" t="s">
        <v>70</v>
      </c>
      <c r="B111" s="145" t="s">
        <v>221</v>
      </c>
      <c r="C111" s="172" t="s">
        <v>198</v>
      </c>
      <c r="D111" s="173" t="s">
        <v>181</v>
      </c>
      <c r="E111" s="124" t="s">
        <v>34</v>
      </c>
      <c r="F111" s="124" t="s">
        <v>266</v>
      </c>
      <c r="G111" s="125" t="s">
        <v>267</v>
      </c>
      <c r="H111" s="126"/>
      <c r="I111" s="127">
        <f>I112+I115+I118</f>
        <v>14841.300000000001</v>
      </c>
      <c r="J111" s="128">
        <f>J112+J115+J118</f>
        <v>-600</v>
      </c>
      <c r="K111" s="128">
        <f>K112+K115+K118</f>
        <v>14241.300000000001</v>
      </c>
      <c r="L111" s="317"/>
    </row>
    <row r="112" spans="1:12" s="47" customFormat="1" ht="54.75" customHeight="1">
      <c r="A112" s="120" t="s">
        <v>170</v>
      </c>
      <c r="B112" s="145" t="s">
        <v>221</v>
      </c>
      <c r="C112" s="172" t="s">
        <v>198</v>
      </c>
      <c r="D112" s="173" t="s">
        <v>181</v>
      </c>
      <c r="E112" s="124" t="s">
        <v>34</v>
      </c>
      <c r="F112" s="124" t="s">
        <v>266</v>
      </c>
      <c r="G112" s="125" t="s">
        <v>171</v>
      </c>
      <c r="H112" s="126"/>
      <c r="I112" s="127">
        <f aca="true" t="shared" si="17" ref="I112:K113">I113</f>
        <v>1367.7</v>
      </c>
      <c r="J112" s="128">
        <f t="shared" si="17"/>
        <v>0</v>
      </c>
      <c r="K112" s="128">
        <f t="shared" si="17"/>
        <v>1367.7</v>
      </c>
      <c r="L112" s="317"/>
    </row>
    <row r="113" spans="1:12" s="47" customFormat="1" ht="16.5" customHeight="1">
      <c r="A113" s="293" t="s">
        <v>213</v>
      </c>
      <c r="B113" s="145" t="s">
        <v>221</v>
      </c>
      <c r="C113" s="172" t="s">
        <v>198</v>
      </c>
      <c r="D113" s="173" t="s">
        <v>181</v>
      </c>
      <c r="E113" s="165" t="s">
        <v>34</v>
      </c>
      <c r="F113" s="165" t="s">
        <v>266</v>
      </c>
      <c r="G113" s="180" t="s">
        <v>171</v>
      </c>
      <c r="H113" s="167" t="s">
        <v>227</v>
      </c>
      <c r="I113" s="127">
        <f t="shared" si="17"/>
        <v>1367.7</v>
      </c>
      <c r="J113" s="128">
        <f t="shared" si="17"/>
        <v>0</v>
      </c>
      <c r="K113" s="128">
        <f t="shared" si="17"/>
        <v>1367.7</v>
      </c>
      <c r="L113" s="317"/>
    </row>
    <row r="114" spans="1:12" s="47" customFormat="1" ht="15.75" customHeight="1">
      <c r="A114" s="293" t="s">
        <v>164</v>
      </c>
      <c r="B114" s="145" t="s">
        <v>221</v>
      </c>
      <c r="C114" s="172" t="s">
        <v>198</v>
      </c>
      <c r="D114" s="173" t="s">
        <v>181</v>
      </c>
      <c r="E114" s="124" t="s">
        <v>34</v>
      </c>
      <c r="F114" s="165" t="s">
        <v>266</v>
      </c>
      <c r="G114" s="180" t="s">
        <v>171</v>
      </c>
      <c r="H114" s="167" t="s">
        <v>165</v>
      </c>
      <c r="I114" s="127">
        <v>1367.7</v>
      </c>
      <c r="J114" s="128"/>
      <c r="K114" s="128">
        <f>I114+J114</f>
        <v>1367.7</v>
      </c>
      <c r="L114" s="317"/>
    </row>
    <row r="115" spans="1:12" s="47" customFormat="1" ht="47.25" customHeight="1">
      <c r="A115" s="470" t="s">
        <v>405</v>
      </c>
      <c r="B115" s="145" t="s">
        <v>221</v>
      </c>
      <c r="C115" s="172" t="s">
        <v>198</v>
      </c>
      <c r="D115" s="173" t="s">
        <v>181</v>
      </c>
      <c r="E115" s="165" t="s">
        <v>34</v>
      </c>
      <c r="F115" s="124" t="s">
        <v>266</v>
      </c>
      <c r="G115" s="125" t="s">
        <v>169</v>
      </c>
      <c r="H115" s="126"/>
      <c r="I115" s="127">
        <f aca="true" t="shared" si="18" ref="I115:K116">I116</f>
        <v>8427.5</v>
      </c>
      <c r="J115" s="128">
        <f t="shared" si="18"/>
        <v>-600</v>
      </c>
      <c r="K115" s="128">
        <f t="shared" si="18"/>
        <v>7827.5</v>
      </c>
      <c r="L115" s="317"/>
    </row>
    <row r="116" spans="1:12" s="47" customFormat="1" ht="30" customHeight="1">
      <c r="A116" s="120" t="s">
        <v>77</v>
      </c>
      <c r="B116" s="145" t="s">
        <v>221</v>
      </c>
      <c r="C116" s="172" t="s">
        <v>198</v>
      </c>
      <c r="D116" s="173" t="s">
        <v>181</v>
      </c>
      <c r="E116" s="124" t="s">
        <v>34</v>
      </c>
      <c r="F116" s="154" t="s">
        <v>266</v>
      </c>
      <c r="G116" s="155" t="s">
        <v>169</v>
      </c>
      <c r="H116" s="153">
        <v>600</v>
      </c>
      <c r="I116" s="127">
        <f t="shared" si="18"/>
        <v>8427.5</v>
      </c>
      <c r="J116" s="128">
        <f t="shared" si="18"/>
        <v>-600</v>
      </c>
      <c r="K116" s="128">
        <f t="shared" si="18"/>
        <v>7827.5</v>
      </c>
      <c r="L116" s="317"/>
    </row>
    <row r="117" spans="1:12" s="47" customFormat="1" ht="20.25" customHeight="1">
      <c r="A117" s="120" t="s">
        <v>78</v>
      </c>
      <c r="B117" s="145" t="s">
        <v>221</v>
      </c>
      <c r="C117" s="172" t="s">
        <v>198</v>
      </c>
      <c r="D117" s="173" t="s">
        <v>181</v>
      </c>
      <c r="E117" s="165" t="s">
        <v>34</v>
      </c>
      <c r="F117" s="154" t="s">
        <v>266</v>
      </c>
      <c r="G117" s="155" t="s">
        <v>169</v>
      </c>
      <c r="H117" s="153" t="s">
        <v>79</v>
      </c>
      <c r="I117" s="127">
        <v>8427.5</v>
      </c>
      <c r="J117" s="128">
        <v>-600</v>
      </c>
      <c r="K117" s="128">
        <f>I117+J117</f>
        <v>7827.5</v>
      </c>
      <c r="L117" s="317"/>
    </row>
    <row r="118" spans="1:12" s="47" customFormat="1" ht="65.25" customHeight="1">
      <c r="A118" s="293" t="s">
        <v>172</v>
      </c>
      <c r="B118" s="145" t="s">
        <v>221</v>
      </c>
      <c r="C118" s="172" t="s">
        <v>198</v>
      </c>
      <c r="D118" s="173" t="s">
        <v>181</v>
      </c>
      <c r="E118" s="165" t="s">
        <v>34</v>
      </c>
      <c r="F118" s="165" t="s">
        <v>266</v>
      </c>
      <c r="G118" s="166" t="s">
        <v>173</v>
      </c>
      <c r="H118" s="167"/>
      <c r="I118" s="127">
        <f aca="true" t="shared" si="19" ref="I118:K119">I119</f>
        <v>5046.1</v>
      </c>
      <c r="J118" s="128">
        <f t="shared" si="19"/>
        <v>0</v>
      </c>
      <c r="K118" s="128">
        <f t="shared" si="19"/>
        <v>5046.1</v>
      </c>
      <c r="L118" s="317"/>
    </row>
    <row r="119" spans="1:12" s="47" customFormat="1" ht="18" customHeight="1">
      <c r="A119" s="293" t="s">
        <v>213</v>
      </c>
      <c r="B119" s="145" t="s">
        <v>221</v>
      </c>
      <c r="C119" s="172" t="s">
        <v>198</v>
      </c>
      <c r="D119" s="173" t="s">
        <v>181</v>
      </c>
      <c r="E119" s="124" t="s">
        <v>34</v>
      </c>
      <c r="F119" s="165" t="s">
        <v>266</v>
      </c>
      <c r="G119" s="166" t="s">
        <v>173</v>
      </c>
      <c r="H119" s="167" t="s">
        <v>227</v>
      </c>
      <c r="I119" s="127">
        <f t="shared" si="19"/>
        <v>5046.1</v>
      </c>
      <c r="J119" s="128">
        <f t="shared" si="19"/>
        <v>0</v>
      </c>
      <c r="K119" s="128">
        <f t="shared" si="19"/>
        <v>5046.1</v>
      </c>
      <c r="L119" s="317"/>
    </row>
    <row r="120" spans="1:12" s="47" customFormat="1" ht="18" customHeight="1" thickBot="1">
      <c r="A120" s="293" t="s">
        <v>164</v>
      </c>
      <c r="B120" s="145" t="s">
        <v>221</v>
      </c>
      <c r="C120" s="172" t="s">
        <v>198</v>
      </c>
      <c r="D120" s="173" t="s">
        <v>181</v>
      </c>
      <c r="E120" s="165" t="s">
        <v>34</v>
      </c>
      <c r="F120" s="165" t="s">
        <v>266</v>
      </c>
      <c r="G120" s="166" t="s">
        <v>173</v>
      </c>
      <c r="H120" s="167" t="s">
        <v>165</v>
      </c>
      <c r="I120" s="127">
        <v>5046.1</v>
      </c>
      <c r="J120" s="128"/>
      <c r="K120" s="128">
        <f>I120+J120</f>
        <v>5046.1</v>
      </c>
      <c r="L120" s="317"/>
    </row>
    <row r="121" spans="1:12" s="81" customFormat="1" ht="29.25" customHeight="1">
      <c r="A121" s="295" t="s">
        <v>117</v>
      </c>
      <c r="B121" s="181" t="s">
        <v>220</v>
      </c>
      <c r="C121" s="182"/>
      <c r="D121" s="183"/>
      <c r="E121" s="184"/>
      <c r="F121" s="184"/>
      <c r="G121" s="185"/>
      <c r="H121" s="186"/>
      <c r="I121" s="187">
        <f>I122+I154+I179+I148+I168</f>
        <v>60664.299999999996</v>
      </c>
      <c r="J121" s="187">
        <f>J122+J154+J179+J148+J168</f>
        <v>0</v>
      </c>
      <c r="K121" s="187">
        <f>K122+K154+K179+K148+K168</f>
        <v>60664.299999999996</v>
      </c>
      <c r="L121" s="397"/>
    </row>
    <row r="122" spans="1:12" s="82" customFormat="1" ht="17.25" customHeight="1">
      <c r="A122" s="296" t="s">
        <v>194</v>
      </c>
      <c r="B122" s="121" t="s">
        <v>220</v>
      </c>
      <c r="C122" s="122" t="s">
        <v>179</v>
      </c>
      <c r="D122" s="123"/>
      <c r="E122" s="168"/>
      <c r="F122" s="168"/>
      <c r="G122" s="169"/>
      <c r="H122" s="170"/>
      <c r="I122" s="189">
        <f>I123+I128+I135+I140</f>
        <v>10813.1</v>
      </c>
      <c r="J122" s="190">
        <f>J123+J128+J135+J140</f>
        <v>-70</v>
      </c>
      <c r="K122" s="190">
        <f>K123+K128+K135+K140</f>
        <v>10743.1</v>
      </c>
      <c r="L122" s="317"/>
    </row>
    <row r="123" spans="1:12" s="82" customFormat="1" ht="43.5" customHeight="1">
      <c r="A123" s="288" t="s">
        <v>247</v>
      </c>
      <c r="B123" s="121" t="s">
        <v>220</v>
      </c>
      <c r="C123" s="122" t="s">
        <v>179</v>
      </c>
      <c r="D123" s="123" t="s">
        <v>181</v>
      </c>
      <c r="E123" s="168"/>
      <c r="F123" s="168"/>
      <c r="G123" s="169"/>
      <c r="H123" s="170"/>
      <c r="I123" s="189">
        <f>I124</f>
        <v>937.5</v>
      </c>
      <c r="J123" s="190">
        <f aca="true" t="shared" si="20" ref="J123:K126">J124</f>
        <v>0</v>
      </c>
      <c r="K123" s="190">
        <f t="shared" si="20"/>
        <v>937.5</v>
      </c>
      <c r="L123" s="317"/>
    </row>
    <row r="124" spans="1:12" s="47" customFormat="1" ht="25.5">
      <c r="A124" s="120" t="s">
        <v>97</v>
      </c>
      <c r="B124" s="121" t="s">
        <v>220</v>
      </c>
      <c r="C124" s="122" t="s">
        <v>179</v>
      </c>
      <c r="D124" s="123" t="s">
        <v>181</v>
      </c>
      <c r="E124" s="124" t="s">
        <v>25</v>
      </c>
      <c r="F124" s="124" t="s">
        <v>266</v>
      </c>
      <c r="G124" s="125" t="s">
        <v>267</v>
      </c>
      <c r="H124" s="126"/>
      <c r="I124" s="127">
        <f>I125</f>
        <v>937.5</v>
      </c>
      <c r="J124" s="128">
        <f t="shared" si="20"/>
        <v>0</v>
      </c>
      <c r="K124" s="128">
        <f t="shared" si="20"/>
        <v>937.5</v>
      </c>
      <c r="L124" s="317"/>
    </row>
    <row r="125" spans="1:12" s="47" customFormat="1" ht="39.75" customHeight="1">
      <c r="A125" s="120" t="s">
        <v>241</v>
      </c>
      <c r="B125" s="121" t="s">
        <v>220</v>
      </c>
      <c r="C125" s="122" t="s">
        <v>179</v>
      </c>
      <c r="D125" s="123" t="s">
        <v>181</v>
      </c>
      <c r="E125" s="124" t="s">
        <v>25</v>
      </c>
      <c r="F125" s="124" t="s">
        <v>266</v>
      </c>
      <c r="G125" s="125" t="s">
        <v>85</v>
      </c>
      <c r="H125" s="126"/>
      <c r="I125" s="127">
        <f>I126</f>
        <v>937.5</v>
      </c>
      <c r="J125" s="128">
        <f t="shared" si="20"/>
        <v>0</v>
      </c>
      <c r="K125" s="128">
        <f t="shared" si="20"/>
        <v>937.5</v>
      </c>
      <c r="L125" s="317"/>
    </row>
    <row r="126" spans="1:12" s="47" customFormat="1" ht="12.75">
      <c r="A126" s="120" t="s">
        <v>213</v>
      </c>
      <c r="B126" s="121" t="s">
        <v>220</v>
      </c>
      <c r="C126" s="122" t="s">
        <v>179</v>
      </c>
      <c r="D126" s="123" t="s">
        <v>181</v>
      </c>
      <c r="E126" s="124" t="s">
        <v>25</v>
      </c>
      <c r="F126" s="124" t="s">
        <v>266</v>
      </c>
      <c r="G126" s="125" t="s">
        <v>85</v>
      </c>
      <c r="H126" s="126" t="s">
        <v>227</v>
      </c>
      <c r="I126" s="127">
        <f>I127</f>
        <v>937.5</v>
      </c>
      <c r="J126" s="128">
        <f t="shared" si="20"/>
        <v>0</v>
      </c>
      <c r="K126" s="128">
        <f t="shared" si="20"/>
        <v>937.5</v>
      </c>
      <c r="L126" s="317"/>
    </row>
    <row r="127" spans="1:12" s="47" customFormat="1" ht="12.75">
      <c r="A127" s="120" t="s">
        <v>164</v>
      </c>
      <c r="B127" s="121" t="s">
        <v>220</v>
      </c>
      <c r="C127" s="122" t="s">
        <v>179</v>
      </c>
      <c r="D127" s="123" t="s">
        <v>181</v>
      </c>
      <c r="E127" s="124" t="s">
        <v>25</v>
      </c>
      <c r="F127" s="124" t="s">
        <v>266</v>
      </c>
      <c r="G127" s="125" t="s">
        <v>85</v>
      </c>
      <c r="H127" s="126" t="s">
        <v>165</v>
      </c>
      <c r="I127" s="127">
        <v>937.5</v>
      </c>
      <c r="J127" s="128"/>
      <c r="K127" s="128">
        <f>I127+J127</f>
        <v>937.5</v>
      </c>
      <c r="L127" s="317"/>
    </row>
    <row r="128" spans="1:12" s="82" customFormat="1" ht="38.25">
      <c r="A128" s="288" t="s">
        <v>216</v>
      </c>
      <c r="B128" s="122" t="s">
        <v>220</v>
      </c>
      <c r="C128" s="122" t="s">
        <v>179</v>
      </c>
      <c r="D128" s="123" t="s">
        <v>180</v>
      </c>
      <c r="E128" s="168"/>
      <c r="F128" s="168"/>
      <c r="G128" s="169"/>
      <c r="H128" s="170"/>
      <c r="I128" s="159">
        <f aca="true" t="shared" si="21" ref="I128:K129">I129</f>
        <v>7914.2</v>
      </c>
      <c r="J128" s="160">
        <f t="shared" si="21"/>
        <v>0</v>
      </c>
      <c r="K128" s="160">
        <f t="shared" si="21"/>
        <v>7914.2</v>
      </c>
      <c r="L128" s="317"/>
    </row>
    <row r="129" spans="1:12" s="82" customFormat="1" ht="25.5">
      <c r="A129" s="120" t="s">
        <v>97</v>
      </c>
      <c r="B129" s="122" t="s">
        <v>220</v>
      </c>
      <c r="C129" s="122" t="s">
        <v>179</v>
      </c>
      <c r="D129" s="123" t="s">
        <v>180</v>
      </c>
      <c r="E129" s="124" t="s">
        <v>25</v>
      </c>
      <c r="F129" s="124" t="s">
        <v>266</v>
      </c>
      <c r="G129" s="125" t="s">
        <v>267</v>
      </c>
      <c r="H129" s="170"/>
      <c r="I129" s="159">
        <f t="shared" si="21"/>
        <v>7914.2</v>
      </c>
      <c r="J129" s="160">
        <f t="shared" si="21"/>
        <v>0</v>
      </c>
      <c r="K129" s="160">
        <f t="shared" si="21"/>
        <v>7914.2</v>
      </c>
      <c r="L129" s="317"/>
    </row>
    <row r="130" spans="1:12" s="82" customFormat="1" ht="28.5" customHeight="1">
      <c r="A130" s="294" t="s">
        <v>94</v>
      </c>
      <c r="B130" s="122" t="s">
        <v>220</v>
      </c>
      <c r="C130" s="122" t="s">
        <v>179</v>
      </c>
      <c r="D130" s="123" t="s">
        <v>180</v>
      </c>
      <c r="E130" s="124" t="s">
        <v>25</v>
      </c>
      <c r="F130" s="124" t="s">
        <v>266</v>
      </c>
      <c r="G130" s="125" t="s">
        <v>90</v>
      </c>
      <c r="H130" s="126"/>
      <c r="I130" s="127">
        <f>I131+I133</f>
        <v>7914.2</v>
      </c>
      <c r="J130" s="128">
        <f>J131+J133</f>
        <v>0</v>
      </c>
      <c r="K130" s="128">
        <f>K131+K133</f>
        <v>7914.2</v>
      </c>
      <c r="L130" s="317"/>
    </row>
    <row r="131" spans="1:12" s="82" customFormat="1" ht="51">
      <c r="A131" s="120" t="s">
        <v>174</v>
      </c>
      <c r="B131" s="122" t="s">
        <v>220</v>
      </c>
      <c r="C131" s="122" t="s">
        <v>179</v>
      </c>
      <c r="D131" s="123" t="s">
        <v>180</v>
      </c>
      <c r="E131" s="124" t="s">
        <v>25</v>
      </c>
      <c r="F131" s="124" t="s">
        <v>266</v>
      </c>
      <c r="G131" s="125" t="s">
        <v>90</v>
      </c>
      <c r="H131" s="126">
        <v>100</v>
      </c>
      <c r="I131" s="127">
        <f>I132</f>
        <v>7582.3</v>
      </c>
      <c r="J131" s="128">
        <f>J132</f>
        <v>0</v>
      </c>
      <c r="K131" s="128">
        <f>K132</f>
        <v>7582.3</v>
      </c>
      <c r="L131" s="317"/>
    </row>
    <row r="132" spans="1:12" s="82" customFormat="1" ht="25.5">
      <c r="A132" s="120" t="s">
        <v>156</v>
      </c>
      <c r="B132" s="122" t="s">
        <v>220</v>
      </c>
      <c r="C132" s="122" t="s">
        <v>179</v>
      </c>
      <c r="D132" s="123" t="s">
        <v>180</v>
      </c>
      <c r="E132" s="124" t="s">
        <v>25</v>
      </c>
      <c r="F132" s="124" t="s">
        <v>266</v>
      </c>
      <c r="G132" s="125" t="s">
        <v>90</v>
      </c>
      <c r="H132" s="126">
        <v>120</v>
      </c>
      <c r="I132" s="127">
        <v>7582.3</v>
      </c>
      <c r="J132" s="128"/>
      <c r="K132" s="128">
        <f>I132+J132</f>
        <v>7582.3</v>
      </c>
      <c r="L132" s="317"/>
    </row>
    <row r="133" spans="1:12" s="82" customFormat="1" ht="25.5">
      <c r="A133" s="120" t="s">
        <v>147</v>
      </c>
      <c r="B133" s="122" t="s">
        <v>220</v>
      </c>
      <c r="C133" s="122" t="s">
        <v>179</v>
      </c>
      <c r="D133" s="123" t="s">
        <v>180</v>
      </c>
      <c r="E133" s="124" t="s">
        <v>25</v>
      </c>
      <c r="F133" s="124" t="s">
        <v>266</v>
      </c>
      <c r="G133" s="125" t="s">
        <v>90</v>
      </c>
      <c r="H133" s="126">
        <v>200</v>
      </c>
      <c r="I133" s="127">
        <f>I134</f>
        <v>331.9</v>
      </c>
      <c r="J133" s="128">
        <f>J134</f>
        <v>0</v>
      </c>
      <c r="K133" s="128">
        <f>K134</f>
        <v>331.9</v>
      </c>
      <c r="L133" s="317"/>
    </row>
    <row r="134" spans="1:12" s="82" customFormat="1" ht="25.5">
      <c r="A134" s="120" t="s">
        <v>149</v>
      </c>
      <c r="B134" s="122" t="s">
        <v>220</v>
      </c>
      <c r="C134" s="122" t="s">
        <v>179</v>
      </c>
      <c r="D134" s="123" t="s">
        <v>180</v>
      </c>
      <c r="E134" s="124" t="s">
        <v>25</v>
      </c>
      <c r="F134" s="124" t="s">
        <v>266</v>
      </c>
      <c r="G134" s="125" t="s">
        <v>90</v>
      </c>
      <c r="H134" s="126">
        <v>240</v>
      </c>
      <c r="I134" s="127">
        <v>331.9</v>
      </c>
      <c r="J134" s="128"/>
      <c r="K134" s="128">
        <f>I134+J134</f>
        <v>331.9</v>
      </c>
      <c r="L134" s="317"/>
    </row>
    <row r="135" spans="1:12" s="47" customFormat="1" ht="12.75">
      <c r="A135" s="296" t="s">
        <v>192</v>
      </c>
      <c r="B135" s="122" t="s">
        <v>220</v>
      </c>
      <c r="C135" s="122" t="s">
        <v>179</v>
      </c>
      <c r="D135" s="123" t="s">
        <v>206</v>
      </c>
      <c r="E135" s="168"/>
      <c r="F135" s="168"/>
      <c r="G135" s="169"/>
      <c r="H135" s="170"/>
      <c r="I135" s="189">
        <f>I136</f>
        <v>1242.8</v>
      </c>
      <c r="J135" s="190">
        <f aca="true" t="shared" si="22" ref="J135:K138">J136</f>
        <v>-70</v>
      </c>
      <c r="K135" s="190">
        <f t="shared" si="22"/>
        <v>1172.8</v>
      </c>
      <c r="L135" s="317"/>
    </row>
    <row r="136" spans="1:12" s="47" customFormat="1" ht="25.5">
      <c r="A136" s="120" t="s">
        <v>98</v>
      </c>
      <c r="B136" s="122" t="s">
        <v>220</v>
      </c>
      <c r="C136" s="122" t="s">
        <v>179</v>
      </c>
      <c r="D136" s="123" t="s">
        <v>206</v>
      </c>
      <c r="E136" s="161" t="s">
        <v>26</v>
      </c>
      <c r="F136" s="161" t="s">
        <v>266</v>
      </c>
      <c r="G136" s="162" t="s">
        <v>267</v>
      </c>
      <c r="H136" s="164"/>
      <c r="I136" s="127">
        <f>I137</f>
        <v>1242.8</v>
      </c>
      <c r="J136" s="128">
        <f t="shared" si="22"/>
        <v>-70</v>
      </c>
      <c r="K136" s="128">
        <f t="shared" si="22"/>
        <v>1172.8</v>
      </c>
      <c r="L136" s="317"/>
    </row>
    <row r="137" spans="1:12" s="47" customFormat="1" ht="25.5">
      <c r="A137" s="120" t="s">
        <v>98</v>
      </c>
      <c r="B137" s="122" t="s">
        <v>220</v>
      </c>
      <c r="C137" s="122" t="s">
        <v>179</v>
      </c>
      <c r="D137" s="123" t="s">
        <v>206</v>
      </c>
      <c r="E137" s="124" t="s">
        <v>26</v>
      </c>
      <c r="F137" s="124" t="s">
        <v>266</v>
      </c>
      <c r="G137" s="125" t="s">
        <v>63</v>
      </c>
      <c r="H137" s="126"/>
      <c r="I137" s="127">
        <f>I138</f>
        <v>1242.8</v>
      </c>
      <c r="J137" s="128">
        <f t="shared" si="22"/>
        <v>-70</v>
      </c>
      <c r="K137" s="128">
        <f t="shared" si="22"/>
        <v>1172.8</v>
      </c>
      <c r="L137" s="317"/>
    </row>
    <row r="138" spans="1:12" s="47" customFormat="1" ht="12.75">
      <c r="A138" s="120" t="s">
        <v>157</v>
      </c>
      <c r="B138" s="122" t="s">
        <v>220</v>
      </c>
      <c r="C138" s="122" t="s">
        <v>179</v>
      </c>
      <c r="D138" s="123" t="s">
        <v>206</v>
      </c>
      <c r="E138" s="124" t="s">
        <v>26</v>
      </c>
      <c r="F138" s="124" t="s">
        <v>266</v>
      </c>
      <c r="G138" s="125" t="s">
        <v>63</v>
      </c>
      <c r="H138" s="126" t="s">
        <v>158</v>
      </c>
      <c r="I138" s="127">
        <f>I139</f>
        <v>1242.8</v>
      </c>
      <c r="J138" s="128">
        <f t="shared" si="22"/>
        <v>-70</v>
      </c>
      <c r="K138" s="128">
        <f t="shared" si="22"/>
        <v>1172.8</v>
      </c>
      <c r="L138" s="317"/>
    </row>
    <row r="139" spans="1:12" s="47" customFormat="1" ht="12.75">
      <c r="A139" s="120" t="s">
        <v>145</v>
      </c>
      <c r="B139" s="122" t="s">
        <v>220</v>
      </c>
      <c r="C139" s="122" t="s">
        <v>179</v>
      </c>
      <c r="D139" s="123" t="s">
        <v>206</v>
      </c>
      <c r="E139" s="124" t="s">
        <v>26</v>
      </c>
      <c r="F139" s="124" t="s">
        <v>266</v>
      </c>
      <c r="G139" s="125" t="s">
        <v>63</v>
      </c>
      <c r="H139" s="126">
        <v>870</v>
      </c>
      <c r="I139" s="127">
        <v>1242.8</v>
      </c>
      <c r="J139" s="128">
        <v>-70</v>
      </c>
      <c r="K139" s="128">
        <f>I139+J139</f>
        <v>1172.8</v>
      </c>
      <c r="L139" s="317"/>
    </row>
    <row r="140" spans="1:12" s="82" customFormat="1" ht="12.75">
      <c r="A140" s="288" t="s">
        <v>210</v>
      </c>
      <c r="B140" s="122" t="s">
        <v>220</v>
      </c>
      <c r="C140" s="121" t="s">
        <v>179</v>
      </c>
      <c r="D140" s="146" t="s">
        <v>236</v>
      </c>
      <c r="E140" s="147"/>
      <c r="F140" s="147"/>
      <c r="G140" s="157"/>
      <c r="H140" s="158"/>
      <c r="I140" s="189">
        <f>I141</f>
        <v>718.6</v>
      </c>
      <c r="J140" s="190">
        <f>J141</f>
        <v>0</v>
      </c>
      <c r="K140" s="190">
        <f>K141</f>
        <v>718.6</v>
      </c>
      <c r="L140" s="317"/>
    </row>
    <row r="141" spans="1:12" s="47" customFormat="1" ht="25.5">
      <c r="A141" s="293" t="s">
        <v>132</v>
      </c>
      <c r="B141" s="122" t="s">
        <v>220</v>
      </c>
      <c r="C141" s="121" t="s">
        <v>179</v>
      </c>
      <c r="D141" s="146" t="s">
        <v>236</v>
      </c>
      <c r="E141" s="124" t="s">
        <v>27</v>
      </c>
      <c r="F141" s="124" t="s">
        <v>266</v>
      </c>
      <c r="G141" s="125" t="s">
        <v>267</v>
      </c>
      <c r="H141" s="126"/>
      <c r="I141" s="127">
        <f>I145+I144</f>
        <v>718.6</v>
      </c>
      <c r="J141" s="127">
        <f>J145+J144</f>
        <v>0</v>
      </c>
      <c r="K141" s="127">
        <f>K145+K144</f>
        <v>718.6</v>
      </c>
      <c r="L141" s="317"/>
    </row>
    <row r="142" spans="1:12" s="47" customFormat="1" ht="12.75">
      <c r="A142" s="319" t="s">
        <v>294</v>
      </c>
      <c r="B142" s="122" t="s">
        <v>220</v>
      </c>
      <c r="C142" s="121" t="s">
        <v>179</v>
      </c>
      <c r="D142" s="146" t="s">
        <v>236</v>
      </c>
      <c r="E142" s="124" t="s">
        <v>27</v>
      </c>
      <c r="F142" s="124" t="s">
        <v>266</v>
      </c>
      <c r="G142" s="125" t="s">
        <v>293</v>
      </c>
      <c r="H142" s="126"/>
      <c r="I142" s="127">
        <f aca="true" t="shared" si="23" ref="I142:K143">I143</f>
        <v>45.6</v>
      </c>
      <c r="J142" s="128">
        <f t="shared" si="23"/>
        <v>0</v>
      </c>
      <c r="K142" s="128">
        <f t="shared" si="23"/>
        <v>45.6</v>
      </c>
      <c r="L142" s="317"/>
    </row>
    <row r="143" spans="1:12" s="47" customFormat="1" ht="16.5" customHeight="1">
      <c r="A143" s="120" t="s">
        <v>213</v>
      </c>
      <c r="B143" s="122" t="s">
        <v>220</v>
      </c>
      <c r="C143" s="121" t="s">
        <v>179</v>
      </c>
      <c r="D143" s="146" t="s">
        <v>236</v>
      </c>
      <c r="E143" s="124" t="s">
        <v>27</v>
      </c>
      <c r="F143" s="124" t="s">
        <v>266</v>
      </c>
      <c r="G143" s="125" t="s">
        <v>293</v>
      </c>
      <c r="H143" s="126" t="s">
        <v>227</v>
      </c>
      <c r="I143" s="127">
        <f t="shared" si="23"/>
        <v>45.6</v>
      </c>
      <c r="J143" s="128">
        <f t="shared" si="23"/>
        <v>0</v>
      </c>
      <c r="K143" s="128">
        <f t="shared" si="23"/>
        <v>45.6</v>
      </c>
      <c r="L143" s="317"/>
    </row>
    <row r="144" spans="1:12" s="47" customFormat="1" ht="12.75">
      <c r="A144" s="293" t="s">
        <v>228</v>
      </c>
      <c r="B144" s="122" t="s">
        <v>220</v>
      </c>
      <c r="C144" s="121" t="s">
        <v>179</v>
      </c>
      <c r="D144" s="146" t="s">
        <v>236</v>
      </c>
      <c r="E144" s="124" t="s">
        <v>27</v>
      </c>
      <c r="F144" s="124" t="s">
        <v>266</v>
      </c>
      <c r="G144" s="125" t="s">
        <v>293</v>
      </c>
      <c r="H144" s="126" t="s">
        <v>285</v>
      </c>
      <c r="I144" s="127">
        <v>45.6</v>
      </c>
      <c r="J144" s="128">
        <v>0</v>
      </c>
      <c r="K144" s="128">
        <v>45.6</v>
      </c>
      <c r="L144" s="317"/>
    </row>
    <row r="145" spans="1:12" s="47" customFormat="1" ht="40.5" customHeight="1">
      <c r="A145" s="293" t="s">
        <v>127</v>
      </c>
      <c r="B145" s="122" t="s">
        <v>220</v>
      </c>
      <c r="C145" s="121" t="s">
        <v>179</v>
      </c>
      <c r="D145" s="146" t="s">
        <v>236</v>
      </c>
      <c r="E145" s="124" t="s">
        <v>27</v>
      </c>
      <c r="F145" s="124" t="s">
        <v>266</v>
      </c>
      <c r="G145" s="166" t="s">
        <v>82</v>
      </c>
      <c r="H145" s="191"/>
      <c r="I145" s="127">
        <f aca="true" t="shared" si="24" ref="I145:K146">I146</f>
        <v>673</v>
      </c>
      <c r="J145" s="128">
        <f t="shared" si="24"/>
        <v>0</v>
      </c>
      <c r="K145" s="128">
        <f t="shared" si="24"/>
        <v>673</v>
      </c>
      <c r="L145" s="317"/>
    </row>
    <row r="146" spans="1:12" s="47" customFormat="1" ht="21" customHeight="1">
      <c r="A146" s="120" t="s">
        <v>157</v>
      </c>
      <c r="B146" s="122" t="s">
        <v>220</v>
      </c>
      <c r="C146" s="121" t="s">
        <v>179</v>
      </c>
      <c r="D146" s="146" t="s">
        <v>236</v>
      </c>
      <c r="E146" s="124" t="s">
        <v>27</v>
      </c>
      <c r="F146" s="124" t="s">
        <v>266</v>
      </c>
      <c r="G146" s="125" t="s">
        <v>82</v>
      </c>
      <c r="H146" s="126" t="s">
        <v>158</v>
      </c>
      <c r="I146" s="127">
        <f t="shared" si="24"/>
        <v>673</v>
      </c>
      <c r="J146" s="128">
        <f t="shared" si="24"/>
        <v>0</v>
      </c>
      <c r="K146" s="128">
        <f t="shared" si="24"/>
        <v>673</v>
      </c>
      <c r="L146" s="317"/>
    </row>
    <row r="147" spans="1:12" s="47" customFormat="1" ht="38.25">
      <c r="A147" s="120" t="s">
        <v>274</v>
      </c>
      <c r="B147" s="122" t="s">
        <v>220</v>
      </c>
      <c r="C147" s="121" t="s">
        <v>179</v>
      </c>
      <c r="D147" s="146" t="s">
        <v>236</v>
      </c>
      <c r="E147" s="124" t="s">
        <v>27</v>
      </c>
      <c r="F147" s="124" t="s">
        <v>266</v>
      </c>
      <c r="G147" s="125" t="s">
        <v>82</v>
      </c>
      <c r="H147" s="126" t="s">
        <v>275</v>
      </c>
      <c r="I147" s="127">
        <v>673</v>
      </c>
      <c r="J147" s="128"/>
      <c r="K147" s="128">
        <f>I147+J147</f>
        <v>673</v>
      </c>
      <c r="L147" s="317"/>
    </row>
    <row r="148" spans="1:12" s="47" customFormat="1" ht="12.75">
      <c r="A148" s="288" t="s">
        <v>238</v>
      </c>
      <c r="B148" s="121" t="s">
        <v>220</v>
      </c>
      <c r="C148" s="121" t="s">
        <v>186</v>
      </c>
      <c r="D148" s="146"/>
      <c r="E148" s="147"/>
      <c r="F148" s="147"/>
      <c r="G148" s="157"/>
      <c r="H148" s="158"/>
      <c r="I148" s="189">
        <f>I149</f>
        <v>2195.4</v>
      </c>
      <c r="J148" s="190">
        <f aca="true" t="shared" si="25" ref="J148:K152">J149</f>
        <v>0</v>
      </c>
      <c r="K148" s="190">
        <f t="shared" si="25"/>
        <v>2195.4</v>
      </c>
      <c r="L148" s="317"/>
    </row>
    <row r="149" spans="1:12" s="47" customFormat="1" ht="12.75">
      <c r="A149" s="293" t="s">
        <v>239</v>
      </c>
      <c r="B149" s="121" t="s">
        <v>220</v>
      </c>
      <c r="C149" s="121" t="s">
        <v>186</v>
      </c>
      <c r="D149" s="146" t="s">
        <v>182</v>
      </c>
      <c r="E149" s="147"/>
      <c r="F149" s="147"/>
      <c r="G149" s="157"/>
      <c r="H149" s="158"/>
      <c r="I149" s="189">
        <f>I150</f>
        <v>2195.4</v>
      </c>
      <c r="J149" s="190">
        <f t="shared" si="25"/>
        <v>0</v>
      </c>
      <c r="K149" s="190">
        <f t="shared" si="25"/>
        <v>2195.4</v>
      </c>
      <c r="L149" s="317"/>
    </row>
    <row r="150" spans="1:12" s="47" customFormat="1" ht="17.25" customHeight="1">
      <c r="A150" s="120" t="s">
        <v>101</v>
      </c>
      <c r="B150" s="121" t="s">
        <v>220</v>
      </c>
      <c r="C150" s="121" t="s">
        <v>186</v>
      </c>
      <c r="D150" s="146" t="s">
        <v>182</v>
      </c>
      <c r="E150" s="124" t="s">
        <v>29</v>
      </c>
      <c r="F150" s="124" t="s">
        <v>266</v>
      </c>
      <c r="G150" s="125" t="s">
        <v>267</v>
      </c>
      <c r="H150" s="126"/>
      <c r="I150" s="127">
        <f>I151</f>
        <v>2195.4</v>
      </c>
      <c r="J150" s="128">
        <f t="shared" si="25"/>
        <v>0</v>
      </c>
      <c r="K150" s="128">
        <f t="shared" si="25"/>
        <v>2195.4</v>
      </c>
      <c r="L150" s="317"/>
    </row>
    <row r="151" spans="1:12" s="47" customFormat="1" ht="25.5">
      <c r="A151" s="120" t="s">
        <v>235</v>
      </c>
      <c r="B151" s="121" t="s">
        <v>220</v>
      </c>
      <c r="C151" s="121" t="s">
        <v>186</v>
      </c>
      <c r="D151" s="146" t="s">
        <v>182</v>
      </c>
      <c r="E151" s="124" t="s">
        <v>29</v>
      </c>
      <c r="F151" s="124" t="s">
        <v>266</v>
      </c>
      <c r="G151" s="125" t="s">
        <v>81</v>
      </c>
      <c r="H151" s="126"/>
      <c r="I151" s="127">
        <f>I152</f>
        <v>2195.4</v>
      </c>
      <c r="J151" s="128">
        <f t="shared" si="25"/>
        <v>0</v>
      </c>
      <c r="K151" s="128">
        <f t="shared" si="25"/>
        <v>2195.4</v>
      </c>
      <c r="L151" s="317"/>
    </row>
    <row r="152" spans="1:12" s="47" customFormat="1" ht="12.75">
      <c r="A152" s="120" t="s">
        <v>213</v>
      </c>
      <c r="B152" s="121" t="s">
        <v>220</v>
      </c>
      <c r="C152" s="121" t="s">
        <v>186</v>
      </c>
      <c r="D152" s="146" t="s">
        <v>182</v>
      </c>
      <c r="E152" s="124" t="s">
        <v>29</v>
      </c>
      <c r="F152" s="124" t="s">
        <v>266</v>
      </c>
      <c r="G152" s="125" t="s">
        <v>81</v>
      </c>
      <c r="H152" s="126" t="s">
        <v>227</v>
      </c>
      <c r="I152" s="127">
        <f>I153</f>
        <v>2195.4</v>
      </c>
      <c r="J152" s="128">
        <f t="shared" si="25"/>
        <v>0</v>
      </c>
      <c r="K152" s="128">
        <f t="shared" si="25"/>
        <v>2195.4</v>
      </c>
      <c r="L152" s="317"/>
    </row>
    <row r="153" spans="1:12" s="47" customFormat="1" ht="18.75" customHeight="1">
      <c r="A153" s="120" t="s">
        <v>164</v>
      </c>
      <c r="B153" s="121" t="s">
        <v>220</v>
      </c>
      <c r="C153" s="121" t="s">
        <v>186</v>
      </c>
      <c r="D153" s="146" t="s">
        <v>182</v>
      </c>
      <c r="E153" s="124" t="s">
        <v>29</v>
      </c>
      <c r="F153" s="124" t="s">
        <v>266</v>
      </c>
      <c r="G153" s="125" t="s">
        <v>81</v>
      </c>
      <c r="H153" s="126" t="s">
        <v>165</v>
      </c>
      <c r="I153" s="127">
        <v>2195.4</v>
      </c>
      <c r="J153" s="128"/>
      <c r="K153" s="128">
        <f>I153+J153</f>
        <v>2195.4</v>
      </c>
      <c r="L153" s="317"/>
    </row>
    <row r="154" spans="1:12" s="82" customFormat="1" ht="25.5">
      <c r="A154" s="288" t="s">
        <v>195</v>
      </c>
      <c r="B154" s="122" t="s">
        <v>220</v>
      </c>
      <c r="C154" s="122" t="s">
        <v>182</v>
      </c>
      <c r="D154" s="123"/>
      <c r="E154" s="168"/>
      <c r="F154" s="168"/>
      <c r="G154" s="169"/>
      <c r="H154" s="170"/>
      <c r="I154" s="189">
        <f>I155+I160</f>
        <v>1025</v>
      </c>
      <c r="J154" s="190">
        <f>J155+J160</f>
        <v>0</v>
      </c>
      <c r="K154" s="190">
        <f>K155+K160</f>
        <v>1025</v>
      </c>
      <c r="L154" s="317"/>
    </row>
    <row r="155" spans="1:12" s="82" customFormat="1" ht="25.5" customHeight="1">
      <c r="A155" s="293" t="s">
        <v>237</v>
      </c>
      <c r="B155" s="122" t="s">
        <v>220</v>
      </c>
      <c r="C155" s="122" t="s">
        <v>182</v>
      </c>
      <c r="D155" s="123" t="s">
        <v>196</v>
      </c>
      <c r="E155" s="147"/>
      <c r="F155" s="147"/>
      <c r="G155" s="157"/>
      <c r="H155" s="158"/>
      <c r="I155" s="189">
        <f>I156</f>
        <v>200</v>
      </c>
      <c r="J155" s="190">
        <f aca="true" t="shared" si="26" ref="J155:K158">J156</f>
        <v>0</v>
      </c>
      <c r="K155" s="190">
        <f t="shared" si="26"/>
        <v>200</v>
      </c>
      <c r="L155" s="317"/>
    </row>
    <row r="156" spans="1:12" s="82" customFormat="1" ht="25.5" customHeight="1">
      <c r="A156" s="120" t="s">
        <v>105</v>
      </c>
      <c r="B156" s="122" t="s">
        <v>220</v>
      </c>
      <c r="C156" s="122" t="s">
        <v>182</v>
      </c>
      <c r="D156" s="123" t="s">
        <v>196</v>
      </c>
      <c r="E156" s="124" t="s">
        <v>87</v>
      </c>
      <c r="F156" s="124" t="s">
        <v>266</v>
      </c>
      <c r="G156" s="125" t="s">
        <v>267</v>
      </c>
      <c r="H156" s="126"/>
      <c r="I156" s="127">
        <f>I157</f>
        <v>200</v>
      </c>
      <c r="J156" s="128">
        <f t="shared" si="26"/>
        <v>0</v>
      </c>
      <c r="K156" s="128">
        <f t="shared" si="26"/>
        <v>200</v>
      </c>
      <c r="L156" s="317"/>
    </row>
    <row r="157" spans="1:12" s="82" customFormat="1" ht="25.5" customHeight="1">
      <c r="A157" s="120" t="s">
        <v>106</v>
      </c>
      <c r="B157" s="122" t="s">
        <v>220</v>
      </c>
      <c r="C157" s="122" t="s">
        <v>182</v>
      </c>
      <c r="D157" s="123" t="s">
        <v>196</v>
      </c>
      <c r="E157" s="124" t="s">
        <v>87</v>
      </c>
      <c r="F157" s="124" t="s">
        <v>266</v>
      </c>
      <c r="G157" s="125" t="s">
        <v>65</v>
      </c>
      <c r="H157" s="126"/>
      <c r="I157" s="127">
        <f>I158</f>
        <v>200</v>
      </c>
      <c r="J157" s="128">
        <f t="shared" si="26"/>
        <v>0</v>
      </c>
      <c r="K157" s="128">
        <f t="shared" si="26"/>
        <v>200</v>
      </c>
      <c r="L157" s="317"/>
    </row>
    <row r="158" spans="1:12" s="82" customFormat="1" ht="24" customHeight="1">
      <c r="A158" s="120" t="s">
        <v>157</v>
      </c>
      <c r="B158" s="122" t="s">
        <v>220</v>
      </c>
      <c r="C158" s="122" t="s">
        <v>182</v>
      </c>
      <c r="D158" s="123" t="s">
        <v>196</v>
      </c>
      <c r="E158" s="124" t="s">
        <v>87</v>
      </c>
      <c r="F158" s="124" t="s">
        <v>266</v>
      </c>
      <c r="G158" s="125" t="s">
        <v>65</v>
      </c>
      <c r="H158" s="126" t="s">
        <v>158</v>
      </c>
      <c r="I158" s="127">
        <f>I159</f>
        <v>200</v>
      </c>
      <c r="J158" s="128">
        <f t="shared" si="26"/>
        <v>0</v>
      </c>
      <c r="K158" s="128">
        <f t="shared" si="26"/>
        <v>200</v>
      </c>
      <c r="L158" s="317"/>
    </row>
    <row r="159" spans="1:12" s="82" customFormat="1" ht="20.25" customHeight="1">
      <c r="A159" s="120" t="s">
        <v>145</v>
      </c>
      <c r="B159" s="122" t="s">
        <v>220</v>
      </c>
      <c r="C159" s="122" t="s">
        <v>182</v>
      </c>
      <c r="D159" s="123" t="s">
        <v>196</v>
      </c>
      <c r="E159" s="124" t="s">
        <v>87</v>
      </c>
      <c r="F159" s="124" t="s">
        <v>266</v>
      </c>
      <c r="G159" s="125" t="s">
        <v>65</v>
      </c>
      <c r="H159" s="126">
        <v>870</v>
      </c>
      <c r="I159" s="127">
        <v>200</v>
      </c>
      <c r="J159" s="128"/>
      <c r="K159" s="128">
        <f>I159+J159</f>
        <v>200</v>
      </c>
      <c r="L159" s="317"/>
    </row>
    <row r="160" spans="1:12" s="82" customFormat="1" ht="12.75">
      <c r="A160" s="297" t="s">
        <v>249</v>
      </c>
      <c r="B160" s="122" t="s">
        <v>220</v>
      </c>
      <c r="C160" s="122" t="s">
        <v>182</v>
      </c>
      <c r="D160" s="123" t="s">
        <v>198</v>
      </c>
      <c r="E160" s="147"/>
      <c r="F160" s="147"/>
      <c r="G160" s="157"/>
      <c r="H160" s="158"/>
      <c r="I160" s="189">
        <f>I161</f>
        <v>825</v>
      </c>
      <c r="J160" s="189">
        <f>J161</f>
        <v>0</v>
      </c>
      <c r="K160" s="189">
        <f>K161</f>
        <v>825</v>
      </c>
      <c r="L160" s="317"/>
    </row>
    <row r="161" spans="1:12" s="47" customFormat="1" ht="25.5">
      <c r="A161" s="120" t="s">
        <v>105</v>
      </c>
      <c r="B161" s="122" t="s">
        <v>220</v>
      </c>
      <c r="C161" s="122" t="s">
        <v>182</v>
      </c>
      <c r="D161" s="123" t="s">
        <v>198</v>
      </c>
      <c r="E161" s="124" t="s">
        <v>87</v>
      </c>
      <c r="F161" s="124" t="s">
        <v>266</v>
      </c>
      <c r="G161" s="125" t="s">
        <v>267</v>
      </c>
      <c r="H161" s="126"/>
      <c r="I161" s="127">
        <f>I165+I162</f>
        <v>825</v>
      </c>
      <c r="J161" s="127">
        <f>J165+J162</f>
        <v>0</v>
      </c>
      <c r="K161" s="127">
        <f>K165+K162</f>
        <v>825</v>
      </c>
      <c r="L161" s="317"/>
    </row>
    <row r="162" spans="1:12" s="47" customFormat="1" ht="12.75">
      <c r="A162" s="319" t="s">
        <v>294</v>
      </c>
      <c r="B162" s="122" t="s">
        <v>220</v>
      </c>
      <c r="C162" s="122" t="s">
        <v>182</v>
      </c>
      <c r="D162" s="123" t="s">
        <v>198</v>
      </c>
      <c r="E162" s="124" t="s">
        <v>87</v>
      </c>
      <c r="F162" s="124" t="s">
        <v>266</v>
      </c>
      <c r="G162" s="125" t="s">
        <v>293</v>
      </c>
      <c r="H162" s="126"/>
      <c r="I162" s="127">
        <f aca="true" t="shared" si="27" ref="I162:K163">I163</f>
        <v>500</v>
      </c>
      <c r="J162" s="128">
        <f t="shared" si="27"/>
        <v>0</v>
      </c>
      <c r="K162" s="128">
        <f t="shared" si="27"/>
        <v>500</v>
      </c>
      <c r="L162" s="317"/>
    </row>
    <row r="163" spans="1:12" s="47" customFormat="1" ht="12.75">
      <c r="A163" s="120" t="s">
        <v>213</v>
      </c>
      <c r="B163" s="122" t="s">
        <v>220</v>
      </c>
      <c r="C163" s="122" t="s">
        <v>182</v>
      </c>
      <c r="D163" s="123" t="s">
        <v>198</v>
      </c>
      <c r="E163" s="124" t="s">
        <v>87</v>
      </c>
      <c r="F163" s="124" t="s">
        <v>266</v>
      </c>
      <c r="G163" s="125" t="s">
        <v>293</v>
      </c>
      <c r="H163" s="126" t="s">
        <v>227</v>
      </c>
      <c r="I163" s="127">
        <f t="shared" si="27"/>
        <v>500</v>
      </c>
      <c r="J163" s="128">
        <f t="shared" si="27"/>
        <v>0</v>
      </c>
      <c r="K163" s="128">
        <f t="shared" si="27"/>
        <v>500</v>
      </c>
      <c r="L163" s="317"/>
    </row>
    <row r="164" spans="1:12" s="47" customFormat="1" ht="12.75">
      <c r="A164" s="293" t="s">
        <v>228</v>
      </c>
      <c r="B164" s="122" t="s">
        <v>220</v>
      </c>
      <c r="C164" s="122" t="s">
        <v>182</v>
      </c>
      <c r="D164" s="123" t="s">
        <v>198</v>
      </c>
      <c r="E164" s="124" t="s">
        <v>87</v>
      </c>
      <c r="F164" s="124" t="s">
        <v>266</v>
      </c>
      <c r="G164" s="125" t="s">
        <v>293</v>
      </c>
      <c r="H164" s="126" t="s">
        <v>285</v>
      </c>
      <c r="I164" s="127">
        <v>500</v>
      </c>
      <c r="J164" s="128">
        <v>0</v>
      </c>
      <c r="K164" s="128">
        <v>500</v>
      </c>
      <c r="L164" s="317"/>
    </row>
    <row r="165" spans="1:12" s="47" customFormat="1" ht="25.5">
      <c r="A165" s="120" t="s">
        <v>107</v>
      </c>
      <c r="B165" s="122" t="s">
        <v>220</v>
      </c>
      <c r="C165" s="122" t="s">
        <v>182</v>
      </c>
      <c r="D165" s="123" t="s">
        <v>198</v>
      </c>
      <c r="E165" s="124" t="s">
        <v>87</v>
      </c>
      <c r="F165" s="124" t="s">
        <v>266</v>
      </c>
      <c r="G165" s="125" t="s">
        <v>66</v>
      </c>
      <c r="H165" s="126"/>
      <c r="I165" s="127">
        <f aca="true" t="shared" si="28" ref="I165:K166">I166</f>
        <v>325</v>
      </c>
      <c r="J165" s="128">
        <f t="shared" si="28"/>
        <v>0</v>
      </c>
      <c r="K165" s="128">
        <f t="shared" si="28"/>
        <v>325</v>
      </c>
      <c r="L165" s="317"/>
    </row>
    <row r="166" spans="1:12" s="47" customFormat="1" ht="12.75">
      <c r="A166" s="120" t="s">
        <v>213</v>
      </c>
      <c r="B166" s="122" t="s">
        <v>220</v>
      </c>
      <c r="C166" s="122" t="s">
        <v>182</v>
      </c>
      <c r="D166" s="123" t="s">
        <v>198</v>
      </c>
      <c r="E166" s="124" t="s">
        <v>87</v>
      </c>
      <c r="F166" s="124" t="s">
        <v>266</v>
      </c>
      <c r="G166" s="125" t="s">
        <v>66</v>
      </c>
      <c r="H166" s="126" t="s">
        <v>227</v>
      </c>
      <c r="I166" s="127">
        <f t="shared" si="28"/>
        <v>325</v>
      </c>
      <c r="J166" s="128">
        <f t="shared" si="28"/>
        <v>0</v>
      </c>
      <c r="K166" s="128">
        <f t="shared" si="28"/>
        <v>325</v>
      </c>
      <c r="L166" s="317"/>
    </row>
    <row r="167" spans="1:12" s="47" customFormat="1" ht="12.75">
      <c r="A167" s="120" t="s">
        <v>166</v>
      </c>
      <c r="B167" s="122" t="s">
        <v>220</v>
      </c>
      <c r="C167" s="122" t="s">
        <v>182</v>
      </c>
      <c r="D167" s="123" t="s">
        <v>198</v>
      </c>
      <c r="E167" s="124" t="s">
        <v>87</v>
      </c>
      <c r="F167" s="124" t="s">
        <v>266</v>
      </c>
      <c r="G167" s="125" t="s">
        <v>66</v>
      </c>
      <c r="H167" s="126" t="s">
        <v>175</v>
      </c>
      <c r="I167" s="127">
        <v>325</v>
      </c>
      <c r="J167" s="128"/>
      <c r="K167" s="128">
        <f>I167+J167</f>
        <v>325</v>
      </c>
      <c r="L167" s="317"/>
    </row>
    <row r="168" spans="1:12" s="47" customFormat="1" ht="12.75">
      <c r="A168" s="296" t="s">
        <v>187</v>
      </c>
      <c r="B168" s="168" t="s">
        <v>220</v>
      </c>
      <c r="C168" s="122" t="s">
        <v>183</v>
      </c>
      <c r="D168" s="123"/>
      <c r="E168" s="124"/>
      <c r="F168" s="124"/>
      <c r="G168" s="125"/>
      <c r="H168" s="126"/>
      <c r="I168" s="127">
        <f>I174+I169</f>
        <v>164</v>
      </c>
      <c r="J168" s="127">
        <f>J174+J169</f>
        <v>70</v>
      </c>
      <c r="K168" s="127">
        <f>K174+K169</f>
        <v>234</v>
      </c>
      <c r="L168" s="317"/>
    </row>
    <row r="169" spans="1:12" s="47" customFormat="1" ht="12.75">
      <c r="A169" s="280" t="s">
        <v>259</v>
      </c>
      <c r="B169" s="168" t="s">
        <v>220</v>
      </c>
      <c r="C169" s="122" t="s">
        <v>183</v>
      </c>
      <c r="D169" s="123" t="s">
        <v>179</v>
      </c>
      <c r="E169" s="317"/>
      <c r="F169" s="317"/>
      <c r="G169" s="317"/>
      <c r="H169" s="126"/>
      <c r="I169" s="127">
        <f aca="true" t="shared" si="29" ref="I169:K170">I170</f>
        <v>0</v>
      </c>
      <c r="J169" s="128">
        <f t="shared" si="29"/>
        <v>70</v>
      </c>
      <c r="K169" s="128">
        <f t="shared" si="29"/>
        <v>70</v>
      </c>
      <c r="L169" s="317"/>
    </row>
    <row r="170" spans="1:12" s="47" customFormat="1" ht="12.75">
      <c r="A170" s="296" t="s">
        <v>308</v>
      </c>
      <c r="B170" s="168" t="s">
        <v>220</v>
      </c>
      <c r="C170" s="122" t="s">
        <v>183</v>
      </c>
      <c r="D170" s="123" t="s">
        <v>179</v>
      </c>
      <c r="E170" s="124" t="s">
        <v>309</v>
      </c>
      <c r="F170" s="124" t="s">
        <v>266</v>
      </c>
      <c r="G170" s="125" t="s">
        <v>267</v>
      </c>
      <c r="H170" s="126"/>
      <c r="I170" s="127">
        <f t="shared" si="29"/>
        <v>0</v>
      </c>
      <c r="J170" s="128">
        <f t="shared" si="29"/>
        <v>70</v>
      </c>
      <c r="K170" s="128">
        <f t="shared" si="29"/>
        <v>70</v>
      </c>
      <c r="L170" s="317"/>
    </row>
    <row r="171" spans="1:12" s="47" customFormat="1" ht="25.5">
      <c r="A171" s="120" t="s">
        <v>98</v>
      </c>
      <c r="B171" s="168" t="s">
        <v>220</v>
      </c>
      <c r="C171" s="122" t="s">
        <v>183</v>
      </c>
      <c r="D171" s="123" t="s">
        <v>179</v>
      </c>
      <c r="E171" s="124" t="s">
        <v>309</v>
      </c>
      <c r="F171" s="124" t="s">
        <v>266</v>
      </c>
      <c r="G171" s="125" t="s">
        <v>63</v>
      </c>
      <c r="H171" s="126"/>
      <c r="I171" s="127">
        <f aca="true" t="shared" si="30" ref="I171:K172">I172</f>
        <v>0</v>
      </c>
      <c r="J171" s="128">
        <f t="shared" si="30"/>
        <v>70</v>
      </c>
      <c r="K171" s="128">
        <f t="shared" si="30"/>
        <v>70</v>
      </c>
      <c r="L171" s="317"/>
    </row>
    <row r="172" spans="1:12" s="47" customFormat="1" ht="12.75">
      <c r="A172" s="120" t="s">
        <v>157</v>
      </c>
      <c r="B172" s="168" t="s">
        <v>220</v>
      </c>
      <c r="C172" s="122" t="s">
        <v>183</v>
      </c>
      <c r="D172" s="123" t="s">
        <v>179</v>
      </c>
      <c r="E172" s="124" t="s">
        <v>309</v>
      </c>
      <c r="F172" s="124" t="s">
        <v>266</v>
      </c>
      <c r="G172" s="125" t="s">
        <v>63</v>
      </c>
      <c r="H172" s="126" t="s">
        <v>227</v>
      </c>
      <c r="I172" s="127">
        <f t="shared" si="30"/>
        <v>0</v>
      </c>
      <c r="J172" s="128">
        <f t="shared" si="30"/>
        <v>70</v>
      </c>
      <c r="K172" s="128">
        <f t="shared" si="30"/>
        <v>70</v>
      </c>
      <c r="L172" s="317"/>
    </row>
    <row r="173" spans="1:12" s="47" customFormat="1" ht="12.75">
      <c r="A173" s="120" t="s">
        <v>213</v>
      </c>
      <c r="B173" s="168" t="s">
        <v>220</v>
      </c>
      <c r="C173" s="122" t="s">
        <v>183</v>
      </c>
      <c r="D173" s="123" t="s">
        <v>179</v>
      </c>
      <c r="E173" s="124" t="s">
        <v>309</v>
      </c>
      <c r="F173" s="124" t="s">
        <v>266</v>
      </c>
      <c r="G173" s="125" t="s">
        <v>63</v>
      </c>
      <c r="H173" s="126" t="s">
        <v>285</v>
      </c>
      <c r="I173" s="127">
        <v>0</v>
      </c>
      <c r="J173" s="128">
        <v>70</v>
      </c>
      <c r="K173" s="128">
        <v>70</v>
      </c>
      <c r="L173" s="317"/>
    </row>
    <row r="174" spans="1:12" s="47" customFormat="1" ht="12.75">
      <c r="A174" s="293" t="s">
        <v>228</v>
      </c>
      <c r="B174" s="168" t="s">
        <v>220</v>
      </c>
      <c r="C174" s="122" t="s">
        <v>183</v>
      </c>
      <c r="D174" s="123" t="s">
        <v>182</v>
      </c>
      <c r="E174" s="124"/>
      <c r="F174" s="124"/>
      <c r="G174" s="125"/>
      <c r="H174" s="126"/>
      <c r="I174" s="127">
        <f aca="true" t="shared" si="31" ref="I174:K177">I175</f>
        <v>164</v>
      </c>
      <c r="J174" s="128">
        <f t="shared" si="31"/>
        <v>0</v>
      </c>
      <c r="K174" s="128">
        <f t="shared" si="31"/>
        <v>164</v>
      </c>
      <c r="L174" s="317"/>
    </row>
    <row r="175" spans="1:12" s="47" customFormat="1" ht="26.25" customHeight="1">
      <c r="A175" s="319" t="s">
        <v>379</v>
      </c>
      <c r="B175" s="168" t="s">
        <v>220</v>
      </c>
      <c r="C175" s="122" t="s">
        <v>183</v>
      </c>
      <c r="D175" s="123" t="s">
        <v>182</v>
      </c>
      <c r="E175" s="124" t="s">
        <v>39</v>
      </c>
      <c r="F175" s="124" t="s">
        <v>266</v>
      </c>
      <c r="G175" s="125" t="s">
        <v>267</v>
      </c>
      <c r="H175" s="126"/>
      <c r="I175" s="127">
        <f t="shared" si="31"/>
        <v>164</v>
      </c>
      <c r="J175" s="128">
        <f t="shared" si="31"/>
        <v>0</v>
      </c>
      <c r="K175" s="128">
        <f t="shared" si="31"/>
        <v>164</v>
      </c>
      <c r="L175" s="317"/>
    </row>
    <row r="176" spans="1:12" s="47" customFormat="1" ht="12.75">
      <c r="A176" s="319" t="s">
        <v>380</v>
      </c>
      <c r="B176" s="168" t="s">
        <v>220</v>
      </c>
      <c r="C176" s="122" t="s">
        <v>183</v>
      </c>
      <c r="D176" s="123" t="s">
        <v>182</v>
      </c>
      <c r="E176" s="124" t="s">
        <v>39</v>
      </c>
      <c r="F176" s="124" t="s">
        <v>266</v>
      </c>
      <c r="G176" s="125" t="s">
        <v>293</v>
      </c>
      <c r="H176" s="126"/>
      <c r="I176" s="127">
        <f t="shared" si="31"/>
        <v>164</v>
      </c>
      <c r="J176" s="128">
        <f t="shared" si="31"/>
        <v>0</v>
      </c>
      <c r="K176" s="128">
        <f t="shared" si="31"/>
        <v>164</v>
      </c>
      <c r="L176" s="317"/>
    </row>
    <row r="177" spans="1:12" s="47" customFormat="1" ht="20.25" customHeight="1">
      <c r="A177" s="120" t="s">
        <v>213</v>
      </c>
      <c r="B177" s="122" t="s">
        <v>220</v>
      </c>
      <c r="C177" s="122" t="s">
        <v>183</v>
      </c>
      <c r="D177" s="123" t="s">
        <v>182</v>
      </c>
      <c r="E177" s="124" t="s">
        <v>39</v>
      </c>
      <c r="F177" s="124" t="s">
        <v>266</v>
      </c>
      <c r="G177" s="125" t="s">
        <v>293</v>
      </c>
      <c r="H177" s="126" t="s">
        <v>227</v>
      </c>
      <c r="I177" s="127">
        <f t="shared" si="31"/>
        <v>164</v>
      </c>
      <c r="J177" s="128">
        <f t="shared" si="31"/>
        <v>0</v>
      </c>
      <c r="K177" s="128">
        <f t="shared" si="31"/>
        <v>164</v>
      </c>
      <c r="L177" s="317"/>
    </row>
    <row r="178" spans="1:12" s="47" customFormat="1" ht="20.25" customHeight="1">
      <c r="A178" s="293" t="s">
        <v>228</v>
      </c>
      <c r="B178" s="122" t="s">
        <v>220</v>
      </c>
      <c r="C178" s="122" t="s">
        <v>183</v>
      </c>
      <c r="D178" s="123" t="s">
        <v>182</v>
      </c>
      <c r="E178" s="124" t="s">
        <v>39</v>
      </c>
      <c r="F178" s="124" t="s">
        <v>266</v>
      </c>
      <c r="G178" s="125" t="s">
        <v>293</v>
      </c>
      <c r="H178" s="126" t="s">
        <v>285</v>
      </c>
      <c r="I178" s="127">
        <v>164</v>
      </c>
      <c r="J178" s="128">
        <v>0</v>
      </c>
      <c r="K178" s="128">
        <v>164</v>
      </c>
      <c r="L178" s="317"/>
    </row>
    <row r="179" spans="1:12" s="84" customFormat="1" ht="38.25">
      <c r="A179" s="293" t="s">
        <v>240</v>
      </c>
      <c r="B179" s="122" t="s">
        <v>220</v>
      </c>
      <c r="C179" s="192" t="s">
        <v>214</v>
      </c>
      <c r="D179" s="193"/>
      <c r="E179" s="165"/>
      <c r="F179" s="165"/>
      <c r="G179" s="166"/>
      <c r="H179" s="167"/>
      <c r="I179" s="156">
        <f>I180+I185</f>
        <v>46466.799999999996</v>
      </c>
      <c r="J179" s="151">
        <f>J180+J185</f>
        <v>0</v>
      </c>
      <c r="K179" s="151">
        <f>K180+K185</f>
        <v>46466.799999999996</v>
      </c>
      <c r="L179" s="395"/>
    </row>
    <row r="180" spans="1:12" s="84" customFormat="1" ht="38.25">
      <c r="A180" s="288" t="s">
        <v>115</v>
      </c>
      <c r="B180" s="122" t="s">
        <v>220</v>
      </c>
      <c r="C180" s="192" t="s">
        <v>214</v>
      </c>
      <c r="D180" s="193" t="s">
        <v>179</v>
      </c>
      <c r="E180" s="165"/>
      <c r="F180" s="165"/>
      <c r="G180" s="166"/>
      <c r="H180" s="167"/>
      <c r="I180" s="156">
        <f>I181</f>
        <v>6652.7</v>
      </c>
      <c r="J180" s="151">
        <f aca="true" t="shared" si="32" ref="J180:K183">J181</f>
        <v>0</v>
      </c>
      <c r="K180" s="151">
        <f t="shared" si="32"/>
        <v>6652.7</v>
      </c>
      <c r="L180" s="395"/>
    </row>
    <row r="181" spans="1:12" s="51" customFormat="1" ht="43.5" customHeight="1">
      <c r="A181" s="120" t="s">
        <v>14</v>
      </c>
      <c r="B181" s="122" t="s">
        <v>220</v>
      </c>
      <c r="C181" s="192" t="s">
        <v>214</v>
      </c>
      <c r="D181" s="193" t="s">
        <v>179</v>
      </c>
      <c r="E181" s="124" t="s">
        <v>214</v>
      </c>
      <c r="F181" s="124" t="s">
        <v>266</v>
      </c>
      <c r="G181" s="125" t="s">
        <v>267</v>
      </c>
      <c r="H181" s="126"/>
      <c r="I181" s="127">
        <f>I182</f>
        <v>6652.7</v>
      </c>
      <c r="J181" s="128">
        <f t="shared" si="32"/>
        <v>0</v>
      </c>
      <c r="K181" s="128">
        <f t="shared" si="32"/>
        <v>6652.7</v>
      </c>
      <c r="L181" s="395"/>
    </row>
    <row r="182" spans="1:12" s="50" customFormat="1" ht="12.75">
      <c r="A182" s="120" t="s">
        <v>9</v>
      </c>
      <c r="B182" s="122" t="s">
        <v>220</v>
      </c>
      <c r="C182" s="192" t="s">
        <v>214</v>
      </c>
      <c r="D182" s="193" t="s">
        <v>179</v>
      </c>
      <c r="E182" s="154" t="s">
        <v>214</v>
      </c>
      <c r="F182" s="154" t="s">
        <v>266</v>
      </c>
      <c r="G182" s="155" t="s">
        <v>10</v>
      </c>
      <c r="H182" s="153"/>
      <c r="I182" s="127">
        <f>I183</f>
        <v>6652.7</v>
      </c>
      <c r="J182" s="128">
        <f t="shared" si="32"/>
        <v>0</v>
      </c>
      <c r="K182" s="128">
        <f t="shared" si="32"/>
        <v>6652.7</v>
      </c>
      <c r="L182" s="395"/>
    </row>
    <row r="183" spans="1:12" s="50" customFormat="1" ht="12.75">
      <c r="A183" s="120" t="s">
        <v>213</v>
      </c>
      <c r="B183" s="122" t="s">
        <v>220</v>
      </c>
      <c r="C183" s="192" t="s">
        <v>214</v>
      </c>
      <c r="D183" s="193" t="s">
        <v>179</v>
      </c>
      <c r="E183" s="154" t="s">
        <v>214</v>
      </c>
      <c r="F183" s="154" t="s">
        <v>266</v>
      </c>
      <c r="G183" s="155" t="s">
        <v>10</v>
      </c>
      <c r="H183" s="153" t="s">
        <v>227</v>
      </c>
      <c r="I183" s="127">
        <f>I184</f>
        <v>6652.7</v>
      </c>
      <c r="J183" s="128">
        <f t="shared" si="32"/>
        <v>0</v>
      </c>
      <c r="K183" s="128">
        <f t="shared" si="32"/>
        <v>6652.7</v>
      </c>
      <c r="L183" s="395"/>
    </row>
    <row r="184" spans="1:12" s="50" customFormat="1" ht="12.75">
      <c r="A184" s="120" t="s">
        <v>11</v>
      </c>
      <c r="B184" s="122" t="s">
        <v>220</v>
      </c>
      <c r="C184" s="192" t="s">
        <v>214</v>
      </c>
      <c r="D184" s="193" t="s">
        <v>179</v>
      </c>
      <c r="E184" s="154" t="s">
        <v>214</v>
      </c>
      <c r="F184" s="154" t="s">
        <v>266</v>
      </c>
      <c r="G184" s="155" t="s">
        <v>10</v>
      </c>
      <c r="H184" s="153" t="s">
        <v>12</v>
      </c>
      <c r="I184" s="127">
        <v>6652.7</v>
      </c>
      <c r="J184" s="128"/>
      <c r="K184" s="128">
        <f>I184+J184</f>
        <v>6652.7</v>
      </c>
      <c r="L184" s="395"/>
    </row>
    <row r="185" spans="1:12" s="83" customFormat="1" ht="14.25" customHeight="1">
      <c r="A185" s="293" t="s">
        <v>113</v>
      </c>
      <c r="B185" s="121" t="s">
        <v>220</v>
      </c>
      <c r="C185" s="192" t="s">
        <v>214</v>
      </c>
      <c r="D185" s="193" t="s">
        <v>182</v>
      </c>
      <c r="E185" s="165"/>
      <c r="F185" s="165"/>
      <c r="G185" s="166"/>
      <c r="H185" s="167"/>
      <c r="I185" s="156">
        <f>I186</f>
        <v>39814.1</v>
      </c>
      <c r="J185" s="151">
        <f>J186</f>
        <v>0</v>
      </c>
      <c r="K185" s="151">
        <f>K186</f>
        <v>39814.1</v>
      </c>
      <c r="L185" s="395"/>
    </row>
    <row r="186" spans="1:12" s="51" customFormat="1" ht="43.5" customHeight="1">
      <c r="A186" s="120" t="s">
        <v>14</v>
      </c>
      <c r="B186" s="122" t="s">
        <v>220</v>
      </c>
      <c r="C186" s="192" t="s">
        <v>214</v>
      </c>
      <c r="D186" s="193" t="s">
        <v>182</v>
      </c>
      <c r="E186" s="124" t="s">
        <v>214</v>
      </c>
      <c r="F186" s="124" t="s">
        <v>266</v>
      </c>
      <c r="G186" s="125" t="s">
        <v>267</v>
      </c>
      <c r="H186" s="126"/>
      <c r="I186" s="127">
        <f>I187+I190</f>
        <v>39814.1</v>
      </c>
      <c r="J186" s="128">
        <f>J187+J190</f>
        <v>0</v>
      </c>
      <c r="K186" s="128">
        <f>K187+K190</f>
        <v>39814.1</v>
      </c>
      <c r="L186" s="395"/>
    </row>
    <row r="187" spans="1:12" s="50" customFormat="1" ht="12.75">
      <c r="A187" s="120" t="s">
        <v>114</v>
      </c>
      <c r="B187" s="122" t="s">
        <v>220</v>
      </c>
      <c r="C187" s="192" t="s">
        <v>214</v>
      </c>
      <c r="D187" s="193" t="s">
        <v>182</v>
      </c>
      <c r="E187" s="154" t="s">
        <v>214</v>
      </c>
      <c r="F187" s="154" t="s">
        <v>266</v>
      </c>
      <c r="G187" s="155" t="s">
        <v>13</v>
      </c>
      <c r="H187" s="153"/>
      <c r="I187" s="127">
        <f aca="true" t="shared" si="33" ref="I187:K188">I188</f>
        <v>35714.1</v>
      </c>
      <c r="J187" s="128">
        <f t="shared" si="33"/>
        <v>0</v>
      </c>
      <c r="K187" s="128">
        <f t="shared" si="33"/>
        <v>35714.1</v>
      </c>
      <c r="L187" s="395"/>
    </row>
    <row r="188" spans="1:12" s="50" customFormat="1" ht="12.75">
      <c r="A188" s="120" t="s">
        <v>213</v>
      </c>
      <c r="B188" s="122" t="s">
        <v>220</v>
      </c>
      <c r="C188" s="192" t="s">
        <v>214</v>
      </c>
      <c r="D188" s="193" t="s">
        <v>182</v>
      </c>
      <c r="E188" s="154" t="s">
        <v>214</v>
      </c>
      <c r="F188" s="154" t="s">
        <v>266</v>
      </c>
      <c r="G188" s="155" t="s">
        <v>13</v>
      </c>
      <c r="H188" s="153" t="s">
        <v>227</v>
      </c>
      <c r="I188" s="127">
        <f t="shared" si="33"/>
        <v>35714.1</v>
      </c>
      <c r="J188" s="128">
        <f t="shared" si="33"/>
        <v>0</v>
      </c>
      <c r="K188" s="128">
        <f t="shared" si="33"/>
        <v>35714.1</v>
      </c>
      <c r="L188" s="395"/>
    </row>
    <row r="189" spans="1:12" s="50" customFormat="1" ht="12.75">
      <c r="A189" s="120" t="s">
        <v>166</v>
      </c>
      <c r="B189" s="122" t="s">
        <v>220</v>
      </c>
      <c r="C189" s="192" t="s">
        <v>214</v>
      </c>
      <c r="D189" s="193" t="s">
        <v>182</v>
      </c>
      <c r="E189" s="154" t="s">
        <v>214</v>
      </c>
      <c r="F189" s="154" t="s">
        <v>266</v>
      </c>
      <c r="G189" s="155" t="s">
        <v>13</v>
      </c>
      <c r="H189" s="153" t="s">
        <v>175</v>
      </c>
      <c r="I189" s="127">
        <v>35714.1</v>
      </c>
      <c r="J189" s="128"/>
      <c r="K189" s="128">
        <f>I189+J189</f>
        <v>35714.1</v>
      </c>
      <c r="L189" s="395"/>
    </row>
    <row r="190" spans="1:12" s="50" customFormat="1" ht="12.75">
      <c r="A190" s="120" t="s">
        <v>15</v>
      </c>
      <c r="B190" s="122" t="s">
        <v>220</v>
      </c>
      <c r="C190" s="192" t="s">
        <v>214</v>
      </c>
      <c r="D190" s="193" t="s">
        <v>182</v>
      </c>
      <c r="E190" s="154" t="s">
        <v>214</v>
      </c>
      <c r="F190" s="154" t="s">
        <v>266</v>
      </c>
      <c r="G190" s="155" t="s">
        <v>16</v>
      </c>
      <c r="H190" s="153"/>
      <c r="I190" s="127">
        <f aca="true" t="shared" si="34" ref="I190:K191">I191</f>
        <v>4100</v>
      </c>
      <c r="J190" s="128">
        <f t="shared" si="34"/>
        <v>0</v>
      </c>
      <c r="K190" s="128">
        <f t="shared" si="34"/>
        <v>4100</v>
      </c>
      <c r="L190" s="395"/>
    </row>
    <row r="191" spans="1:12" s="50" customFormat="1" ht="12.75">
      <c r="A191" s="120" t="s">
        <v>213</v>
      </c>
      <c r="B191" s="122" t="s">
        <v>220</v>
      </c>
      <c r="C191" s="192" t="s">
        <v>214</v>
      </c>
      <c r="D191" s="193" t="s">
        <v>182</v>
      </c>
      <c r="E191" s="154" t="s">
        <v>214</v>
      </c>
      <c r="F191" s="154" t="s">
        <v>266</v>
      </c>
      <c r="G191" s="155" t="s">
        <v>16</v>
      </c>
      <c r="H191" s="153" t="s">
        <v>227</v>
      </c>
      <c r="I191" s="127">
        <f t="shared" si="34"/>
        <v>4100</v>
      </c>
      <c r="J191" s="128">
        <f t="shared" si="34"/>
        <v>0</v>
      </c>
      <c r="K191" s="128">
        <f t="shared" si="34"/>
        <v>4100</v>
      </c>
      <c r="L191" s="395"/>
    </row>
    <row r="192" spans="1:12" s="50" customFormat="1" ht="13.5" thickBot="1">
      <c r="A192" s="298" t="s">
        <v>166</v>
      </c>
      <c r="B192" s="194" t="s">
        <v>220</v>
      </c>
      <c r="C192" s="195" t="s">
        <v>214</v>
      </c>
      <c r="D192" s="196" t="s">
        <v>182</v>
      </c>
      <c r="E192" s="197" t="s">
        <v>214</v>
      </c>
      <c r="F192" s="197" t="s">
        <v>266</v>
      </c>
      <c r="G192" s="198" t="s">
        <v>16</v>
      </c>
      <c r="H192" s="199" t="s">
        <v>175</v>
      </c>
      <c r="I192" s="200">
        <v>4100</v>
      </c>
      <c r="J192" s="201"/>
      <c r="K192" s="128">
        <f>I192+J192</f>
        <v>4100</v>
      </c>
      <c r="L192" s="395"/>
    </row>
    <row r="193" spans="1:12" s="52" customFormat="1" ht="12.75">
      <c r="A193" s="299" t="s">
        <v>218</v>
      </c>
      <c r="B193" s="182">
        <v>331</v>
      </c>
      <c r="C193" s="182"/>
      <c r="D193" s="183"/>
      <c r="E193" s="184"/>
      <c r="F193" s="184"/>
      <c r="G193" s="185"/>
      <c r="H193" s="186"/>
      <c r="I193" s="187">
        <f>I194+I264+I317++I345+I378+I389+I435</f>
        <v>87866.49999999999</v>
      </c>
      <c r="J193" s="188">
        <f>J194+J264+J317++J345+J378+J389+J435</f>
        <v>336.5</v>
      </c>
      <c r="K193" s="188">
        <f>K194+K264+K317++K345+K378+K389+K435</f>
        <v>88202.99999999999</v>
      </c>
      <c r="L193" s="397"/>
    </row>
    <row r="194" spans="1:12" s="82" customFormat="1" ht="12.75">
      <c r="A194" s="296" t="s">
        <v>194</v>
      </c>
      <c r="B194" s="121" t="s">
        <v>222</v>
      </c>
      <c r="C194" s="122" t="s">
        <v>179</v>
      </c>
      <c r="D194" s="123"/>
      <c r="E194" s="168"/>
      <c r="F194" s="168"/>
      <c r="G194" s="169"/>
      <c r="H194" s="170"/>
      <c r="I194" s="189">
        <f>I195+I200+I237</f>
        <v>40490.799999999996</v>
      </c>
      <c r="J194" s="190">
        <f>J195+J200+J237</f>
        <v>-192</v>
      </c>
      <c r="K194" s="190">
        <f>K195+K200+K237</f>
        <v>40298.8</v>
      </c>
      <c r="L194" s="317"/>
    </row>
    <row r="195" spans="1:12" s="85" customFormat="1" ht="24" customHeight="1">
      <c r="A195" s="288" t="s">
        <v>215</v>
      </c>
      <c r="B195" s="202">
        <v>331</v>
      </c>
      <c r="C195" s="122" t="s">
        <v>179</v>
      </c>
      <c r="D195" s="123" t="s">
        <v>186</v>
      </c>
      <c r="E195" s="168"/>
      <c r="F195" s="168"/>
      <c r="G195" s="169"/>
      <c r="H195" s="170"/>
      <c r="I195" s="159">
        <f>I196</f>
        <v>1697.5</v>
      </c>
      <c r="J195" s="160">
        <f aca="true" t="shared" si="35" ref="J195:K198">J196</f>
        <v>0</v>
      </c>
      <c r="K195" s="160">
        <f t="shared" si="35"/>
        <v>1697.5</v>
      </c>
      <c r="L195" s="317"/>
    </row>
    <row r="196" spans="1:12" s="47" customFormat="1" ht="23.25" customHeight="1">
      <c r="A196" s="120" t="s">
        <v>91</v>
      </c>
      <c r="B196" s="202">
        <v>331</v>
      </c>
      <c r="C196" s="122" t="s">
        <v>179</v>
      </c>
      <c r="D196" s="123" t="s">
        <v>186</v>
      </c>
      <c r="E196" s="161" t="s">
        <v>22</v>
      </c>
      <c r="F196" s="161" t="s">
        <v>266</v>
      </c>
      <c r="G196" s="162" t="s">
        <v>267</v>
      </c>
      <c r="H196" s="164"/>
      <c r="I196" s="127">
        <f>I197</f>
        <v>1697.5</v>
      </c>
      <c r="J196" s="128">
        <f t="shared" si="35"/>
        <v>0</v>
      </c>
      <c r="K196" s="128">
        <f t="shared" si="35"/>
        <v>1697.5</v>
      </c>
      <c r="L196" s="317"/>
    </row>
    <row r="197" spans="1:12" s="47" customFormat="1" ht="25.5">
      <c r="A197" s="294" t="s">
        <v>94</v>
      </c>
      <c r="B197" s="202">
        <v>331</v>
      </c>
      <c r="C197" s="122" t="s">
        <v>179</v>
      </c>
      <c r="D197" s="123" t="s">
        <v>186</v>
      </c>
      <c r="E197" s="124" t="s">
        <v>22</v>
      </c>
      <c r="F197" s="124" t="s">
        <v>266</v>
      </c>
      <c r="G197" s="125" t="s">
        <v>90</v>
      </c>
      <c r="H197" s="126"/>
      <c r="I197" s="127">
        <f>I198</f>
        <v>1697.5</v>
      </c>
      <c r="J197" s="128">
        <f t="shared" si="35"/>
        <v>0</v>
      </c>
      <c r="K197" s="128">
        <f t="shared" si="35"/>
        <v>1697.5</v>
      </c>
      <c r="L197" s="317"/>
    </row>
    <row r="198" spans="1:12" s="47" customFormat="1" ht="51">
      <c r="A198" s="120" t="s">
        <v>174</v>
      </c>
      <c r="B198" s="202">
        <v>331</v>
      </c>
      <c r="C198" s="122" t="s">
        <v>179</v>
      </c>
      <c r="D198" s="123" t="s">
        <v>186</v>
      </c>
      <c r="E198" s="124" t="s">
        <v>22</v>
      </c>
      <c r="F198" s="124" t="s">
        <v>266</v>
      </c>
      <c r="G198" s="125" t="s">
        <v>90</v>
      </c>
      <c r="H198" s="126" t="s">
        <v>155</v>
      </c>
      <c r="I198" s="127">
        <f>I199</f>
        <v>1697.5</v>
      </c>
      <c r="J198" s="128">
        <f t="shared" si="35"/>
        <v>0</v>
      </c>
      <c r="K198" s="128">
        <f t="shared" si="35"/>
        <v>1697.5</v>
      </c>
      <c r="L198" s="317"/>
    </row>
    <row r="199" spans="1:12" s="47" customFormat="1" ht="30" customHeight="1">
      <c r="A199" s="120" t="s">
        <v>156</v>
      </c>
      <c r="B199" s="202">
        <v>331</v>
      </c>
      <c r="C199" s="122" t="s">
        <v>179</v>
      </c>
      <c r="D199" s="123" t="s">
        <v>186</v>
      </c>
      <c r="E199" s="124" t="s">
        <v>22</v>
      </c>
      <c r="F199" s="124" t="s">
        <v>266</v>
      </c>
      <c r="G199" s="125" t="s">
        <v>90</v>
      </c>
      <c r="H199" s="126">
        <v>120</v>
      </c>
      <c r="I199" s="127">
        <v>1697.5</v>
      </c>
      <c r="J199" s="128"/>
      <c r="K199" s="128">
        <f>I199+J199</f>
        <v>1697.5</v>
      </c>
      <c r="L199" s="317"/>
    </row>
    <row r="200" spans="1:12" s="47" customFormat="1" ht="42" customHeight="1">
      <c r="A200" s="288" t="s">
        <v>247</v>
      </c>
      <c r="B200" s="121" t="s">
        <v>222</v>
      </c>
      <c r="C200" s="172" t="s">
        <v>179</v>
      </c>
      <c r="D200" s="173" t="s">
        <v>181</v>
      </c>
      <c r="E200" s="124"/>
      <c r="F200" s="124"/>
      <c r="G200" s="125"/>
      <c r="H200" s="126"/>
      <c r="I200" s="127">
        <f>I201</f>
        <v>29193.199999999997</v>
      </c>
      <c r="J200" s="128">
        <f>J201</f>
        <v>-0.9</v>
      </c>
      <c r="K200" s="128">
        <f>K201</f>
        <v>29192.3</v>
      </c>
      <c r="L200" s="317"/>
    </row>
    <row r="201" spans="1:12" s="47" customFormat="1" ht="26.25" customHeight="1">
      <c r="A201" s="120" t="s">
        <v>97</v>
      </c>
      <c r="B201" s="121" t="s">
        <v>222</v>
      </c>
      <c r="C201" s="122" t="s">
        <v>179</v>
      </c>
      <c r="D201" s="123" t="s">
        <v>181</v>
      </c>
      <c r="E201" s="131" t="s">
        <v>25</v>
      </c>
      <c r="F201" s="131" t="s">
        <v>266</v>
      </c>
      <c r="G201" s="126" t="s">
        <v>267</v>
      </c>
      <c r="H201" s="203"/>
      <c r="I201" s="127">
        <f>I202+I207+I212+I217+I220+I230+I225</f>
        <v>29193.199999999997</v>
      </c>
      <c r="J201" s="128">
        <f>J202+J207+J212+J217+J220+J230+J225</f>
        <v>-0.9</v>
      </c>
      <c r="K201" s="128">
        <f>K202+K207+K212+K217+K220+K230+K225</f>
        <v>29192.3</v>
      </c>
      <c r="L201" s="317"/>
    </row>
    <row r="202" spans="1:12" s="47" customFormat="1" ht="30" customHeight="1">
      <c r="A202" s="120" t="s">
        <v>219</v>
      </c>
      <c r="B202" s="121" t="s">
        <v>222</v>
      </c>
      <c r="C202" s="172" t="s">
        <v>179</v>
      </c>
      <c r="D202" s="173" t="s">
        <v>181</v>
      </c>
      <c r="E202" s="124" t="s">
        <v>25</v>
      </c>
      <c r="F202" s="124" t="s">
        <v>266</v>
      </c>
      <c r="G202" s="125">
        <v>7866</v>
      </c>
      <c r="H202" s="126"/>
      <c r="I202" s="127">
        <f>I203+I205</f>
        <v>609.3000000000001</v>
      </c>
      <c r="J202" s="128">
        <f>J203+J205</f>
        <v>0</v>
      </c>
      <c r="K202" s="128">
        <f>K203+K205</f>
        <v>609.3000000000001</v>
      </c>
      <c r="L202" s="317"/>
    </row>
    <row r="203" spans="1:12" s="47" customFormat="1" ht="58.5" customHeight="1">
      <c r="A203" s="120" t="s">
        <v>174</v>
      </c>
      <c r="B203" s="121" t="s">
        <v>222</v>
      </c>
      <c r="C203" s="172" t="s">
        <v>179</v>
      </c>
      <c r="D203" s="173" t="s">
        <v>181</v>
      </c>
      <c r="E203" s="124" t="s">
        <v>25</v>
      </c>
      <c r="F203" s="124" t="s">
        <v>266</v>
      </c>
      <c r="G203" s="125" t="s">
        <v>104</v>
      </c>
      <c r="H203" s="126">
        <v>100</v>
      </c>
      <c r="I203" s="127">
        <f>I204</f>
        <v>557.2</v>
      </c>
      <c r="J203" s="128">
        <f>J204</f>
        <v>0</v>
      </c>
      <c r="K203" s="128">
        <f>K204</f>
        <v>557.2</v>
      </c>
      <c r="L203" s="317"/>
    </row>
    <row r="204" spans="1:12" s="47" customFormat="1" ht="30" customHeight="1">
      <c r="A204" s="120" t="s">
        <v>156</v>
      </c>
      <c r="B204" s="121" t="s">
        <v>222</v>
      </c>
      <c r="C204" s="172" t="s">
        <v>179</v>
      </c>
      <c r="D204" s="173" t="s">
        <v>181</v>
      </c>
      <c r="E204" s="124" t="s">
        <v>25</v>
      </c>
      <c r="F204" s="124" t="s">
        <v>266</v>
      </c>
      <c r="G204" s="125" t="s">
        <v>104</v>
      </c>
      <c r="H204" s="126">
        <v>120</v>
      </c>
      <c r="I204" s="127">
        <v>557.2</v>
      </c>
      <c r="J204" s="128">
        <v>0</v>
      </c>
      <c r="K204" s="128">
        <f>I204+J204</f>
        <v>557.2</v>
      </c>
      <c r="L204" s="317"/>
    </row>
    <row r="205" spans="1:12" s="47" customFormat="1" ht="30" customHeight="1">
      <c r="A205" s="120" t="s">
        <v>147</v>
      </c>
      <c r="B205" s="121" t="s">
        <v>222</v>
      </c>
      <c r="C205" s="172" t="s">
        <v>179</v>
      </c>
      <c r="D205" s="173" t="s">
        <v>181</v>
      </c>
      <c r="E205" s="124" t="s">
        <v>25</v>
      </c>
      <c r="F205" s="124" t="s">
        <v>266</v>
      </c>
      <c r="G205" s="125" t="s">
        <v>104</v>
      </c>
      <c r="H205" s="126">
        <v>200</v>
      </c>
      <c r="I205" s="127">
        <f>I206</f>
        <v>52.1</v>
      </c>
      <c r="J205" s="128">
        <f>J206</f>
        <v>0</v>
      </c>
      <c r="K205" s="128">
        <f>K206</f>
        <v>52.1</v>
      </c>
      <c r="L205" s="317"/>
    </row>
    <row r="206" spans="1:12" s="47" customFormat="1" ht="30" customHeight="1">
      <c r="A206" s="120" t="s">
        <v>149</v>
      </c>
      <c r="B206" s="121" t="s">
        <v>222</v>
      </c>
      <c r="C206" s="172" t="s">
        <v>179</v>
      </c>
      <c r="D206" s="173" t="s">
        <v>181</v>
      </c>
      <c r="E206" s="124" t="s">
        <v>25</v>
      </c>
      <c r="F206" s="124" t="s">
        <v>266</v>
      </c>
      <c r="G206" s="125" t="s">
        <v>104</v>
      </c>
      <c r="H206" s="126">
        <v>240</v>
      </c>
      <c r="I206" s="127">
        <v>52.1</v>
      </c>
      <c r="J206" s="128">
        <v>0</v>
      </c>
      <c r="K206" s="128">
        <f>I206+J206</f>
        <v>52.1</v>
      </c>
      <c r="L206" s="317"/>
    </row>
    <row r="207" spans="1:12" s="47" customFormat="1" ht="30" customHeight="1">
      <c r="A207" s="120" t="s">
        <v>83</v>
      </c>
      <c r="B207" s="121" t="s">
        <v>222</v>
      </c>
      <c r="C207" s="172" t="s">
        <v>179</v>
      </c>
      <c r="D207" s="173" t="s">
        <v>181</v>
      </c>
      <c r="E207" s="124" t="s">
        <v>25</v>
      </c>
      <c r="F207" s="124" t="s">
        <v>266</v>
      </c>
      <c r="G207" s="125" t="s">
        <v>84</v>
      </c>
      <c r="H207" s="126"/>
      <c r="I207" s="127">
        <f>I208+I210</f>
        <v>1218.6000000000001</v>
      </c>
      <c r="J207" s="128">
        <f>J208+J210</f>
        <v>0</v>
      </c>
      <c r="K207" s="128">
        <f>K208+K210</f>
        <v>1218.6000000000001</v>
      </c>
      <c r="L207" s="317"/>
    </row>
    <row r="208" spans="1:22" s="47" customFormat="1" ht="57.75" customHeight="1">
      <c r="A208" s="120" t="s">
        <v>174</v>
      </c>
      <c r="B208" s="121" t="s">
        <v>222</v>
      </c>
      <c r="C208" s="172" t="s">
        <v>179</v>
      </c>
      <c r="D208" s="173" t="s">
        <v>181</v>
      </c>
      <c r="E208" s="124" t="s">
        <v>25</v>
      </c>
      <c r="F208" s="124" t="s">
        <v>266</v>
      </c>
      <c r="G208" s="125" t="s">
        <v>84</v>
      </c>
      <c r="H208" s="126">
        <v>100</v>
      </c>
      <c r="I208" s="127">
        <f>I209</f>
        <v>1185.2</v>
      </c>
      <c r="J208" s="128">
        <f>J209</f>
        <v>4.7</v>
      </c>
      <c r="K208" s="128">
        <f>K209</f>
        <v>1189.9</v>
      </c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</row>
    <row r="209" spans="1:22" s="47" customFormat="1" ht="30" customHeight="1">
      <c r="A209" s="120" t="s">
        <v>156</v>
      </c>
      <c r="B209" s="121" t="s">
        <v>222</v>
      </c>
      <c r="C209" s="172" t="s">
        <v>179</v>
      </c>
      <c r="D209" s="173" t="s">
        <v>181</v>
      </c>
      <c r="E209" s="124" t="s">
        <v>25</v>
      </c>
      <c r="F209" s="124" t="s">
        <v>266</v>
      </c>
      <c r="G209" s="125" t="s">
        <v>84</v>
      </c>
      <c r="H209" s="126">
        <v>120</v>
      </c>
      <c r="I209" s="127">
        <v>1185.2</v>
      </c>
      <c r="J209" s="128">
        <v>4.7</v>
      </c>
      <c r="K209" s="128">
        <f>I209+J209</f>
        <v>1189.9</v>
      </c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</row>
    <row r="210" spans="1:12" s="47" customFormat="1" ht="30" customHeight="1">
      <c r="A210" s="120" t="s">
        <v>147</v>
      </c>
      <c r="B210" s="121" t="s">
        <v>222</v>
      </c>
      <c r="C210" s="172" t="s">
        <v>179</v>
      </c>
      <c r="D210" s="173" t="s">
        <v>181</v>
      </c>
      <c r="E210" s="124" t="s">
        <v>25</v>
      </c>
      <c r="F210" s="124" t="s">
        <v>266</v>
      </c>
      <c r="G210" s="125" t="s">
        <v>84</v>
      </c>
      <c r="H210" s="126">
        <v>200</v>
      </c>
      <c r="I210" s="127">
        <f>I211</f>
        <v>33.4</v>
      </c>
      <c r="J210" s="128">
        <f>J211</f>
        <v>-4.7</v>
      </c>
      <c r="K210" s="128">
        <f>K211</f>
        <v>28.7</v>
      </c>
      <c r="L210" s="317"/>
    </row>
    <row r="211" spans="1:12" s="47" customFormat="1" ht="30" customHeight="1">
      <c r="A211" s="120" t="s">
        <v>149</v>
      </c>
      <c r="B211" s="121" t="s">
        <v>222</v>
      </c>
      <c r="C211" s="172" t="s">
        <v>179</v>
      </c>
      <c r="D211" s="173" t="s">
        <v>181</v>
      </c>
      <c r="E211" s="124" t="s">
        <v>25</v>
      </c>
      <c r="F211" s="124" t="s">
        <v>266</v>
      </c>
      <c r="G211" s="125" t="s">
        <v>84</v>
      </c>
      <c r="H211" s="126">
        <v>240</v>
      </c>
      <c r="I211" s="127">
        <v>33.4</v>
      </c>
      <c r="J211" s="128">
        <v>-4.7</v>
      </c>
      <c r="K211" s="128">
        <f>I211+J211</f>
        <v>28.7</v>
      </c>
      <c r="L211" s="317"/>
    </row>
    <row r="212" spans="1:12" s="47" customFormat="1" ht="52.5" customHeight="1">
      <c r="A212" s="120" t="s">
        <v>242</v>
      </c>
      <c r="B212" s="121" t="s">
        <v>222</v>
      </c>
      <c r="C212" s="172" t="s">
        <v>179</v>
      </c>
      <c r="D212" s="173" t="s">
        <v>181</v>
      </c>
      <c r="E212" s="124" t="s">
        <v>25</v>
      </c>
      <c r="F212" s="124" t="s">
        <v>266</v>
      </c>
      <c r="G212" s="125">
        <v>7869</v>
      </c>
      <c r="H212" s="126"/>
      <c r="I212" s="127">
        <f>I213+I215</f>
        <v>15</v>
      </c>
      <c r="J212" s="127">
        <f>J213+J215</f>
        <v>0</v>
      </c>
      <c r="K212" s="127">
        <f>K213+K215</f>
        <v>15</v>
      </c>
      <c r="L212" s="317"/>
    </row>
    <row r="213" spans="1:12" s="47" customFormat="1" ht="52.5" customHeight="1">
      <c r="A213" s="120" t="s">
        <v>174</v>
      </c>
      <c r="B213" s="121" t="s">
        <v>222</v>
      </c>
      <c r="C213" s="122" t="s">
        <v>179</v>
      </c>
      <c r="D213" s="123" t="s">
        <v>181</v>
      </c>
      <c r="E213" s="124" t="s">
        <v>25</v>
      </c>
      <c r="F213" s="124" t="s">
        <v>266</v>
      </c>
      <c r="G213" s="125" t="s">
        <v>103</v>
      </c>
      <c r="H213" s="126" t="s">
        <v>155</v>
      </c>
      <c r="I213" s="127">
        <f>I214</f>
        <v>1.8</v>
      </c>
      <c r="J213" s="127">
        <f>J214</f>
        <v>1.6</v>
      </c>
      <c r="K213" s="127">
        <f>K214</f>
        <v>3.4000000000000004</v>
      </c>
      <c r="L213" s="317"/>
    </row>
    <row r="214" spans="1:12" s="47" customFormat="1" ht="52.5" customHeight="1">
      <c r="A214" s="120" t="s">
        <v>156</v>
      </c>
      <c r="B214" s="121" t="s">
        <v>222</v>
      </c>
      <c r="C214" s="122" t="s">
        <v>179</v>
      </c>
      <c r="D214" s="123" t="s">
        <v>181</v>
      </c>
      <c r="E214" s="124" t="s">
        <v>25</v>
      </c>
      <c r="F214" s="124" t="s">
        <v>266</v>
      </c>
      <c r="G214" s="125" t="s">
        <v>103</v>
      </c>
      <c r="H214" s="126" t="s">
        <v>297</v>
      </c>
      <c r="I214" s="127">
        <v>1.8</v>
      </c>
      <c r="J214" s="127">
        <v>1.6</v>
      </c>
      <c r="K214" s="127">
        <f>J214+I214</f>
        <v>3.4000000000000004</v>
      </c>
      <c r="L214" s="317"/>
    </row>
    <row r="215" spans="1:12" s="115" customFormat="1" ht="30" customHeight="1">
      <c r="A215" s="120" t="s">
        <v>147</v>
      </c>
      <c r="B215" s="121" t="s">
        <v>222</v>
      </c>
      <c r="C215" s="122" t="s">
        <v>179</v>
      </c>
      <c r="D215" s="123" t="s">
        <v>181</v>
      </c>
      <c r="E215" s="124" t="s">
        <v>25</v>
      </c>
      <c r="F215" s="124" t="s">
        <v>266</v>
      </c>
      <c r="G215" s="125" t="s">
        <v>103</v>
      </c>
      <c r="H215" s="126">
        <v>200</v>
      </c>
      <c r="I215" s="127">
        <f>I216</f>
        <v>13.2</v>
      </c>
      <c r="J215" s="128">
        <f>J216</f>
        <v>-1.6</v>
      </c>
      <c r="K215" s="128">
        <f>K216</f>
        <v>11.6</v>
      </c>
      <c r="L215" s="317"/>
    </row>
    <row r="216" spans="1:12" s="115" customFormat="1" ht="30" customHeight="1">
      <c r="A216" s="120" t="s">
        <v>149</v>
      </c>
      <c r="B216" s="121" t="s">
        <v>222</v>
      </c>
      <c r="C216" s="122" t="s">
        <v>179</v>
      </c>
      <c r="D216" s="123" t="s">
        <v>181</v>
      </c>
      <c r="E216" s="124" t="s">
        <v>25</v>
      </c>
      <c r="F216" s="124" t="s">
        <v>266</v>
      </c>
      <c r="G216" s="125" t="s">
        <v>103</v>
      </c>
      <c r="H216" s="126">
        <v>240</v>
      </c>
      <c r="I216" s="127">
        <v>13.2</v>
      </c>
      <c r="J216" s="128">
        <v>-1.6</v>
      </c>
      <c r="K216" s="128">
        <f>I216+J216</f>
        <v>11.6</v>
      </c>
      <c r="L216" s="317"/>
    </row>
    <row r="217" spans="1:12" s="47" customFormat="1" ht="30" customHeight="1">
      <c r="A217" s="120" t="s">
        <v>45</v>
      </c>
      <c r="B217" s="121" t="s">
        <v>222</v>
      </c>
      <c r="C217" s="172" t="s">
        <v>179</v>
      </c>
      <c r="D217" s="173" t="s">
        <v>181</v>
      </c>
      <c r="E217" s="124" t="s">
        <v>25</v>
      </c>
      <c r="F217" s="124" t="s">
        <v>266</v>
      </c>
      <c r="G217" s="125">
        <v>7870</v>
      </c>
      <c r="H217" s="126"/>
      <c r="I217" s="127">
        <f aca="true" t="shared" si="36" ref="I217:K218">I218</f>
        <v>25</v>
      </c>
      <c r="J217" s="128">
        <f t="shared" si="36"/>
        <v>0</v>
      </c>
      <c r="K217" s="128">
        <f t="shared" si="36"/>
        <v>25</v>
      </c>
      <c r="L217" s="317"/>
    </row>
    <row r="218" spans="1:12" s="47" customFormat="1" ht="30" customHeight="1">
      <c r="A218" s="120" t="s">
        <v>147</v>
      </c>
      <c r="B218" s="121" t="s">
        <v>222</v>
      </c>
      <c r="C218" s="172" t="s">
        <v>179</v>
      </c>
      <c r="D218" s="173" t="s">
        <v>181</v>
      </c>
      <c r="E218" s="124" t="s">
        <v>25</v>
      </c>
      <c r="F218" s="124" t="s">
        <v>266</v>
      </c>
      <c r="G218" s="125" t="s">
        <v>102</v>
      </c>
      <c r="H218" s="126">
        <v>200</v>
      </c>
      <c r="I218" s="127">
        <f t="shared" si="36"/>
        <v>25</v>
      </c>
      <c r="J218" s="128">
        <f t="shared" si="36"/>
        <v>0</v>
      </c>
      <c r="K218" s="128">
        <f t="shared" si="36"/>
        <v>25</v>
      </c>
      <c r="L218" s="317"/>
    </row>
    <row r="219" spans="1:12" s="47" customFormat="1" ht="30" customHeight="1">
      <c r="A219" s="120" t="s">
        <v>149</v>
      </c>
      <c r="B219" s="121" t="s">
        <v>222</v>
      </c>
      <c r="C219" s="172" t="s">
        <v>179</v>
      </c>
      <c r="D219" s="173" t="s">
        <v>181</v>
      </c>
      <c r="E219" s="124" t="s">
        <v>25</v>
      </c>
      <c r="F219" s="124" t="s">
        <v>266</v>
      </c>
      <c r="G219" s="125" t="s">
        <v>102</v>
      </c>
      <c r="H219" s="126">
        <v>240</v>
      </c>
      <c r="I219" s="127">
        <v>25</v>
      </c>
      <c r="J219" s="128"/>
      <c r="K219" s="128">
        <f>I219+J219</f>
        <v>25</v>
      </c>
      <c r="L219" s="317"/>
    </row>
    <row r="220" spans="1:12" s="47" customFormat="1" ht="30" customHeight="1">
      <c r="A220" s="120" t="s">
        <v>252</v>
      </c>
      <c r="B220" s="121" t="s">
        <v>222</v>
      </c>
      <c r="C220" s="172" t="s">
        <v>179</v>
      </c>
      <c r="D220" s="173" t="s">
        <v>181</v>
      </c>
      <c r="E220" s="124" t="s">
        <v>25</v>
      </c>
      <c r="F220" s="124" t="s">
        <v>266</v>
      </c>
      <c r="G220" s="125" t="s">
        <v>253</v>
      </c>
      <c r="H220" s="126"/>
      <c r="I220" s="127">
        <f>I221+I223</f>
        <v>304.7</v>
      </c>
      <c r="J220" s="128">
        <f>J221+J223</f>
        <v>0</v>
      </c>
      <c r="K220" s="128">
        <f>K221+K223</f>
        <v>304.7</v>
      </c>
      <c r="L220" s="317"/>
    </row>
    <row r="221" spans="1:12" s="47" customFormat="1" ht="57" customHeight="1">
      <c r="A221" s="120" t="s">
        <v>174</v>
      </c>
      <c r="B221" s="121" t="s">
        <v>222</v>
      </c>
      <c r="C221" s="172" t="s">
        <v>179</v>
      </c>
      <c r="D221" s="173" t="s">
        <v>181</v>
      </c>
      <c r="E221" s="124" t="s">
        <v>25</v>
      </c>
      <c r="F221" s="124" t="s">
        <v>266</v>
      </c>
      <c r="G221" s="125" t="s">
        <v>253</v>
      </c>
      <c r="H221" s="126">
        <v>100</v>
      </c>
      <c r="I221" s="127">
        <f>I222</f>
        <v>244.7</v>
      </c>
      <c r="J221" s="128">
        <f>J222</f>
        <v>36.4</v>
      </c>
      <c r="K221" s="128">
        <f>K222</f>
        <v>281.09999999999997</v>
      </c>
      <c r="L221" s="317"/>
    </row>
    <row r="222" spans="1:12" s="47" customFormat="1" ht="30" customHeight="1">
      <c r="A222" s="120" t="s">
        <v>156</v>
      </c>
      <c r="B222" s="121" t="s">
        <v>222</v>
      </c>
      <c r="C222" s="172" t="s">
        <v>179</v>
      </c>
      <c r="D222" s="173" t="s">
        <v>181</v>
      </c>
      <c r="E222" s="398" t="s">
        <v>25</v>
      </c>
      <c r="F222" s="398" t="s">
        <v>266</v>
      </c>
      <c r="G222" s="399" t="s">
        <v>253</v>
      </c>
      <c r="H222" s="400">
        <v>120</v>
      </c>
      <c r="I222" s="471">
        <v>244.7</v>
      </c>
      <c r="J222" s="472">
        <v>36.4</v>
      </c>
      <c r="K222" s="472">
        <f>I222+J222</f>
        <v>281.09999999999997</v>
      </c>
      <c r="L222" s="317"/>
    </row>
    <row r="223" spans="1:12" s="47" customFormat="1" ht="30" customHeight="1">
      <c r="A223" s="120" t="s">
        <v>147</v>
      </c>
      <c r="B223" s="121" t="s">
        <v>222</v>
      </c>
      <c r="C223" s="172" t="s">
        <v>179</v>
      </c>
      <c r="D223" s="173" t="s">
        <v>181</v>
      </c>
      <c r="E223" s="124" t="s">
        <v>25</v>
      </c>
      <c r="F223" s="124" t="s">
        <v>266</v>
      </c>
      <c r="G223" s="125" t="s">
        <v>253</v>
      </c>
      <c r="H223" s="126">
        <v>200</v>
      </c>
      <c r="I223" s="127">
        <f>I224</f>
        <v>60</v>
      </c>
      <c r="J223" s="128">
        <f>J224</f>
        <v>-36.4</v>
      </c>
      <c r="K223" s="128">
        <f>K224</f>
        <v>23.6</v>
      </c>
      <c r="L223" s="317"/>
    </row>
    <row r="224" spans="1:12" s="47" customFormat="1" ht="38.25" customHeight="1">
      <c r="A224" s="120" t="s">
        <v>149</v>
      </c>
      <c r="B224" s="121" t="s">
        <v>222</v>
      </c>
      <c r="C224" s="172" t="s">
        <v>179</v>
      </c>
      <c r="D224" s="173" t="s">
        <v>181</v>
      </c>
      <c r="E224" s="124" t="s">
        <v>25</v>
      </c>
      <c r="F224" s="124" t="s">
        <v>266</v>
      </c>
      <c r="G224" s="125" t="s">
        <v>253</v>
      </c>
      <c r="H224" s="126">
        <v>240</v>
      </c>
      <c r="I224" s="127">
        <v>60</v>
      </c>
      <c r="J224" s="128">
        <v>-36.4</v>
      </c>
      <c r="K224" s="128">
        <f>I224+J224</f>
        <v>23.6</v>
      </c>
      <c r="L224" s="317"/>
    </row>
    <row r="225" spans="1:12" s="47" customFormat="1" ht="38.25" customHeight="1">
      <c r="A225" s="129" t="s">
        <v>296</v>
      </c>
      <c r="B225" s="121" t="s">
        <v>222</v>
      </c>
      <c r="C225" s="172" t="s">
        <v>179</v>
      </c>
      <c r="D225" s="173" t="s">
        <v>181</v>
      </c>
      <c r="E225" s="124" t="s">
        <v>25</v>
      </c>
      <c r="F225" s="124" t="s">
        <v>266</v>
      </c>
      <c r="G225" s="125" t="s">
        <v>295</v>
      </c>
      <c r="H225" s="126"/>
      <c r="I225" s="127">
        <f>I226+I228</f>
        <v>176</v>
      </c>
      <c r="J225" s="127">
        <f>J226+J228</f>
        <v>0</v>
      </c>
      <c r="K225" s="127">
        <f>K226+K228</f>
        <v>176</v>
      </c>
      <c r="L225" s="317"/>
    </row>
    <row r="226" spans="1:12" s="47" customFormat="1" ht="66.75" customHeight="1">
      <c r="A226" s="120" t="s">
        <v>174</v>
      </c>
      <c r="B226" s="121" t="s">
        <v>222</v>
      </c>
      <c r="C226" s="172" t="s">
        <v>179</v>
      </c>
      <c r="D226" s="173" t="s">
        <v>181</v>
      </c>
      <c r="E226" s="124" t="s">
        <v>25</v>
      </c>
      <c r="F226" s="124" t="s">
        <v>266</v>
      </c>
      <c r="G226" s="125" t="s">
        <v>295</v>
      </c>
      <c r="H226" s="126" t="s">
        <v>155</v>
      </c>
      <c r="I226" s="127">
        <f>I227</f>
        <v>176</v>
      </c>
      <c r="J226" s="128">
        <f>J227</f>
        <v>-10.7</v>
      </c>
      <c r="K226" s="128">
        <f>K227</f>
        <v>165.3</v>
      </c>
      <c r="L226" s="317"/>
    </row>
    <row r="227" spans="1:12" s="47" customFormat="1" ht="38.25" customHeight="1">
      <c r="A227" s="120" t="s">
        <v>156</v>
      </c>
      <c r="B227" s="121" t="s">
        <v>222</v>
      </c>
      <c r="C227" s="172" t="s">
        <v>179</v>
      </c>
      <c r="D227" s="173" t="s">
        <v>181</v>
      </c>
      <c r="E227" s="124" t="s">
        <v>25</v>
      </c>
      <c r="F227" s="124" t="s">
        <v>266</v>
      </c>
      <c r="G227" s="125" t="s">
        <v>295</v>
      </c>
      <c r="H227" s="126" t="s">
        <v>297</v>
      </c>
      <c r="I227" s="127">
        <v>176</v>
      </c>
      <c r="J227" s="128">
        <v>-10.7</v>
      </c>
      <c r="K227" s="128">
        <f>I227+J227</f>
        <v>165.3</v>
      </c>
      <c r="L227" s="317"/>
    </row>
    <row r="228" spans="1:12" s="47" customFormat="1" ht="38.25" customHeight="1">
      <c r="A228" s="120" t="s">
        <v>147</v>
      </c>
      <c r="B228" s="121" t="s">
        <v>222</v>
      </c>
      <c r="C228" s="172" t="s">
        <v>179</v>
      </c>
      <c r="D228" s="173" t="s">
        <v>181</v>
      </c>
      <c r="E228" s="124" t="s">
        <v>25</v>
      </c>
      <c r="F228" s="124" t="s">
        <v>266</v>
      </c>
      <c r="G228" s="125" t="s">
        <v>295</v>
      </c>
      <c r="H228" s="126">
        <v>200</v>
      </c>
      <c r="I228" s="127">
        <f>I229</f>
        <v>0</v>
      </c>
      <c r="J228" s="128">
        <f>J229</f>
        <v>10.7</v>
      </c>
      <c r="K228" s="128">
        <f>K229</f>
        <v>10.7</v>
      </c>
      <c r="L228" s="317"/>
    </row>
    <row r="229" spans="1:12" s="47" customFormat="1" ht="38.25" customHeight="1">
      <c r="A229" s="120" t="s">
        <v>149</v>
      </c>
      <c r="B229" s="121" t="s">
        <v>222</v>
      </c>
      <c r="C229" s="172" t="s">
        <v>179</v>
      </c>
      <c r="D229" s="173" t="s">
        <v>181</v>
      </c>
      <c r="E229" s="124" t="s">
        <v>25</v>
      </c>
      <c r="F229" s="124" t="s">
        <v>266</v>
      </c>
      <c r="G229" s="125" t="s">
        <v>295</v>
      </c>
      <c r="H229" s="126">
        <v>240</v>
      </c>
      <c r="I229" s="127">
        <v>0</v>
      </c>
      <c r="J229" s="128">
        <v>10.7</v>
      </c>
      <c r="K229" s="128">
        <v>10.7</v>
      </c>
      <c r="L229" s="317"/>
    </row>
    <row r="230" spans="1:12" s="47" customFormat="1" ht="26.25" customHeight="1">
      <c r="A230" s="294" t="s">
        <v>94</v>
      </c>
      <c r="B230" s="121" t="s">
        <v>222</v>
      </c>
      <c r="C230" s="172" t="s">
        <v>179</v>
      </c>
      <c r="D230" s="173" t="s">
        <v>181</v>
      </c>
      <c r="E230" s="124" t="s">
        <v>25</v>
      </c>
      <c r="F230" s="124" t="s">
        <v>266</v>
      </c>
      <c r="G230" s="125" t="s">
        <v>90</v>
      </c>
      <c r="H230" s="126"/>
      <c r="I230" s="127">
        <f>I231+I233+I235</f>
        <v>26844.6</v>
      </c>
      <c r="J230" s="128">
        <f>J231+J233+J235</f>
        <v>-0.9</v>
      </c>
      <c r="K230" s="128">
        <f>K231+K233+K235</f>
        <v>26843.7</v>
      </c>
      <c r="L230" s="317"/>
    </row>
    <row r="231" spans="1:12" s="47" customFormat="1" ht="59.25" customHeight="1">
      <c r="A231" s="120" t="s">
        <v>174</v>
      </c>
      <c r="B231" s="121" t="s">
        <v>222</v>
      </c>
      <c r="C231" s="172" t="s">
        <v>179</v>
      </c>
      <c r="D231" s="173" t="s">
        <v>181</v>
      </c>
      <c r="E231" s="124" t="s">
        <v>25</v>
      </c>
      <c r="F231" s="124" t="s">
        <v>266</v>
      </c>
      <c r="G231" s="125" t="s">
        <v>90</v>
      </c>
      <c r="H231" s="126">
        <v>100</v>
      </c>
      <c r="I231" s="127">
        <f>I232</f>
        <v>25691.2</v>
      </c>
      <c r="J231" s="128">
        <f>J232</f>
        <v>52.1</v>
      </c>
      <c r="K231" s="128">
        <f>K232</f>
        <v>25743.3</v>
      </c>
      <c r="L231" s="317"/>
    </row>
    <row r="232" spans="1:12" s="47" customFormat="1" ht="43.5" customHeight="1">
      <c r="A232" s="120" t="s">
        <v>156</v>
      </c>
      <c r="B232" s="121" t="s">
        <v>222</v>
      </c>
      <c r="C232" s="172" t="s">
        <v>179</v>
      </c>
      <c r="D232" s="173" t="s">
        <v>181</v>
      </c>
      <c r="E232" s="124" t="s">
        <v>25</v>
      </c>
      <c r="F232" s="124" t="s">
        <v>266</v>
      </c>
      <c r="G232" s="125" t="s">
        <v>90</v>
      </c>
      <c r="H232" s="126">
        <v>120</v>
      </c>
      <c r="I232" s="127">
        <v>25691.2</v>
      </c>
      <c r="J232" s="128">
        <v>52.1</v>
      </c>
      <c r="K232" s="128">
        <f>I232+J232</f>
        <v>25743.3</v>
      </c>
      <c r="L232" s="317"/>
    </row>
    <row r="233" spans="1:12" s="47" customFormat="1" ht="30" customHeight="1">
      <c r="A233" s="120" t="s">
        <v>147</v>
      </c>
      <c r="B233" s="121" t="s">
        <v>222</v>
      </c>
      <c r="C233" s="172" t="s">
        <v>179</v>
      </c>
      <c r="D233" s="173" t="s">
        <v>181</v>
      </c>
      <c r="E233" s="124" t="s">
        <v>25</v>
      </c>
      <c r="F233" s="124" t="s">
        <v>266</v>
      </c>
      <c r="G233" s="125" t="s">
        <v>90</v>
      </c>
      <c r="H233" s="126">
        <v>200</v>
      </c>
      <c r="I233" s="127">
        <f>I234</f>
        <v>1149.6</v>
      </c>
      <c r="J233" s="128">
        <f>J234</f>
        <v>-52.1</v>
      </c>
      <c r="K233" s="128">
        <f>K234</f>
        <v>1097.5</v>
      </c>
      <c r="L233" s="317"/>
    </row>
    <row r="234" spans="1:19" s="47" customFormat="1" ht="30" customHeight="1">
      <c r="A234" s="120" t="s">
        <v>149</v>
      </c>
      <c r="B234" s="121" t="s">
        <v>222</v>
      </c>
      <c r="C234" s="172" t="s">
        <v>179</v>
      </c>
      <c r="D234" s="173" t="s">
        <v>181</v>
      </c>
      <c r="E234" s="124" t="s">
        <v>25</v>
      </c>
      <c r="F234" s="124" t="s">
        <v>266</v>
      </c>
      <c r="G234" s="125" t="s">
        <v>90</v>
      </c>
      <c r="H234" s="126">
        <v>240</v>
      </c>
      <c r="I234" s="127">
        <v>1149.6</v>
      </c>
      <c r="J234" s="128">
        <v>-52.1</v>
      </c>
      <c r="K234" s="128">
        <f>I234+J234</f>
        <v>1097.5</v>
      </c>
      <c r="L234" s="317"/>
      <c r="M234" s="386"/>
      <c r="N234" s="386"/>
      <c r="O234" s="386"/>
      <c r="P234" s="386"/>
      <c r="Q234" s="386"/>
      <c r="R234" s="386"/>
      <c r="S234" s="386"/>
    </row>
    <row r="235" spans="1:12" s="47" customFormat="1" ht="30" customHeight="1">
      <c r="A235" s="120" t="s">
        <v>157</v>
      </c>
      <c r="B235" s="121" t="s">
        <v>222</v>
      </c>
      <c r="C235" s="172" t="s">
        <v>179</v>
      </c>
      <c r="D235" s="173" t="s">
        <v>181</v>
      </c>
      <c r="E235" s="124" t="s">
        <v>25</v>
      </c>
      <c r="F235" s="124" t="s">
        <v>266</v>
      </c>
      <c r="G235" s="125" t="s">
        <v>90</v>
      </c>
      <c r="H235" s="126">
        <v>800</v>
      </c>
      <c r="I235" s="127">
        <f>I236</f>
        <v>3.8</v>
      </c>
      <c r="J235" s="128">
        <f>J236</f>
        <v>-0.9</v>
      </c>
      <c r="K235" s="128">
        <f>K236</f>
        <v>2.9</v>
      </c>
      <c r="L235" s="317"/>
    </row>
    <row r="236" spans="1:12" s="47" customFormat="1" ht="30" customHeight="1">
      <c r="A236" s="120" t="s">
        <v>159</v>
      </c>
      <c r="B236" s="121" t="s">
        <v>222</v>
      </c>
      <c r="C236" s="172" t="s">
        <v>179</v>
      </c>
      <c r="D236" s="173" t="s">
        <v>181</v>
      </c>
      <c r="E236" s="398" t="s">
        <v>25</v>
      </c>
      <c r="F236" s="398" t="s">
        <v>266</v>
      </c>
      <c r="G236" s="399" t="s">
        <v>90</v>
      </c>
      <c r="H236" s="400">
        <v>850</v>
      </c>
      <c r="I236" s="471">
        <v>3.8</v>
      </c>
      <c r="J236" s="472">
        <v>-0.9</v>
      </c>
      <c r="K236" s="472">
        <f>I236+J236</f>
        <v>2.9</v>
      </c>
      <c r="L236" s="317"/>
    </row>
    <row r="237" spans="1:12" s="82" customFormat="1" ht="12.75">
      <c r="A237" s="288" t="s">
        <v>210</v>
      </c>
      <c r="B237" s="121" t="s">
        <v>222</v>
      </c>
      <c r="C237" s="121" t="s">
        <v>179</v>
      </c>
      <c r="D237" s="146" t="s">
        <v>236</v>
      </c>
      <c r="E237" s="147"/>
      <c r="F237" s="147"/>
      <c r="G237" s="157"/>
      <c r="H237" s="158"/>
      <c r="I237" s="189">
        <f>I238+I245</f>
        <v>9600.099999999999</v>
      </c>
      <c r="J237" s="190">
        <f>J238+J245</f>
        <v>-191.1</v>
      </c>
      <c r="K237" s="190">
        <f>K238+K245</f>
        <v>9409</v>
      </c>
      <c r="L237" s="317"/>
    </row>
    <row r="238" spans="1:12" s="47" customFormat="1" ht="30.75" customHeight="1">
      <c r="A238" s="293" t="s">
        <v>137</v>
      </c>
      <c r="B238" s="121" t="s">
        <v>222</v>
      </c>
      <c r="C238" s="121" t="s">
        <v>179</v>
      </c>
      <c r="D238" s="146" t="s">
        <v>236</v>
      </c>
      <c r="E238" s="165" t="s">
        <v>186</v>
      </c>
      <c r="F238" s="165" t="s">
        <v>266</v>
      </c>
      <c r="G238" s="166" t="s">
        <v>267</v>
      </c>
      <c r="H238" s="167"/>
      <c r="I238" s="156">
        <f>I239+I242</f>
        <v>82</v>
      </c>
      <c r="J238" s="151">
        <f>J239+J242</f>
        <v>0</v>
      </c>
      <c r="K238" s="151">
        <f>K239+K242</f>
        <v>82</v>
      </c>
      <c r="L238" s="317"/>
    </row>
    <row r="239" spans="1:12" s="47" customFormat="1" ht="42.75" customHeight="1">
      <c r="A239" s="293" t="s">
        <v>143</v>
      </c>
      <c r="B239" s="121" t="s">
        <v>222</v>
      </c>
      <c r="C239" s="121" t="s">
        <v>179</v>
      </c>
      <c r="D239" s="146" t="s">
        <v>236</v>
      </c>
      <c r="E239" s="165" t="s">
        <v>186</v>
      </c>
      <c r="F239" s="165" t="s">
        <v>266</v>
      </c>
      <c r="G239" s="166" t="s">
        <v>144</v>
      </c>
      <c r="H239" s="167"/>
      <c r="I239" s="156">
        <f aca="true" t="shared" si="37" ref="I239:K240">I240</f>
        <v>41</v>
      </c>
      <c r="J239" s="151">
        <f t="shared" si="37"/>
        <v>0</v>
      </c>
      <c r="K239" s="151">
        <f t="shared" si="37"/>
        <v>41</v>
      </c>
      <c r="L239" s="317"/>
    </row>
    <row r="240" spans="1:12" s="47" customFormat="1" ht="32.25" customHeight="1">
      <c r="A240" s="120" t="s">
        <v>147</v>
      </c>
      <c r="B240" s="121" t="s">
        <v>222</v>
      </c>
      <c r="C240" s="121" t="s">
        <v>179</v>
      </c>
      <c r="D240" s="146" t="s">
        <v>236</v>
      </c>
      <c r="E240" s="124" t="s">
        <v>186</v>
      </c>
      <c r="F240" s="124" t="s">
        <v>266</v>
      </c>
      <c r="G240" s="125" t="s">
        <v>144</v>
      </c>
      <c r="H240" s="126">
        <v>200</v>
      </c>
      <c r="I240" s="156">
        <f t="shared" si="37"/>
        <v>41</v>
      </c>
      <c r="J240" s="151">
        <f t="shared" si="37"/>
        <v>0</v>
      </c>
      <c r="K240" s="151">
        <f t="shared" si="37"/>
        <v>41</v>
      </c>
      <c r="L240" s="317"/>
    </row>
    <row r="241" spans="1:12" s="47" customFormat="1" ht="30.75" customHeight="1">
      <c r="A241" s="120" t="s">
        <v>149</v>
      </c>
      <c r="B241" s="121" t="s">
        <v>222</v>
      </c>
      <c r="C241" s="121" t="s">
        <v>179</v>
      </c>
      <c r="D241" s="146" t="s">
        <v>236</v>
      </c>
      <c r="E241" s="124" t="s">
        <v>186</v>
      </c>
      <c r="F241" s="124" t="s">
        <v>266</v>
      </c>
      <c r="G241" s="125" t="s">
        <v>144</v>
      </c>
      <c r="H241" s="126">
        <v>240</v>
      </c>
      <c r="I241" s="156">
        <v>41</v>
      </c>
      <c r="J241" s="151"/>
      <c r="K241" s="128">
        <f>I241+J241</f>
        <v>41</v>
      </c>
      <c r="L241" s="317"/>
    </row>
    <row r="242" spans="1:12" s="47" customFormat="1" ht="29.25" customHeight="1">
      <c r="A242" s="120" t="s">
        <v>146</v>
      </c>
      <c r="B242" s="121" t="s">
        <v>222</v>
      </c>
      <c r="C242" s="121" t="s">
        <v>179</v>
      </c>
      <c r="D242" s="146" t="s">
        <v>236</v>
      </c>
      <c r="E242" s="124" t="s">
        <v>186</v>
      </c>
      <c r="F242" s="124" t="s">
        <v>266</v>
      </c>
      <c r="G242" s="125" t="s">
        <v>58</v>
      </c>
      <c r="H242" s="126"/>
      <c r="I242" s="156">
        <f aca="true" t="shared" si="38" ref="I242:K243">I243</f>
        <v>41</v>
      </c>
      <c r="J242" s="151">
        <f t="shared" si="38"/>
        <v>0</v>
      </c>
      <c r="K242" s="151">
        <f t="shared" si="38"/>
        <v>41</v>
      </c>
      <c r="L242" s="317"/>
    </row>
    <row r="243" spans="1:12" s="47" customFormat="1" ht="29.25" customHeight="1">
      <c r="A243" s="120" t="s">
        <v>147</v>
      </c>
      <c r="B243" s="121" t="s">
        <v>222</v>
      </c>
      <c r="C243" s="121" t="s">
        <v>179</v>
      </c>
      <c r="D243" s="146" t="s">
        <v>236</v>
      </c>
      <c r="E243" s="124" t="s">
        <v>186</v>
      </c>
      <c r="F243" s="124" t="s">
        <v>266</v>
      </c>
      <c r="G243" s="125" t="s">
        <v>58</v>
      </c>
      <c r="H243" s="126">
        <v>200</v>
      </c>
      <c r="I243" s="156">
        <f t="shared" si="38"/>
        <v>41</v>
      </c>
      <c r="J243" s="151">
        <f t="shared" si="38"/>
        <v>0</v>
      </c>
      <c r="K243" s="151">
        <f t="shared" si="38"/>
        <v>41</v>
      </c>
      <c r="L243" s="317"/>
    </row>
    <row r="244" spans="1:12" s="47" customFormat="1" ht="24" customHeight="1">
      <c r="A244" s="120" t="s">
        <v>149</v>
      </c>
      <c r="B244" s="121" t="s">
        <v>222</v>
      </c>
      <c r="C244" s="121" t="s">
        <v>179</v>
      </c>
      <c r="D244" s="146" t="s">
        <v>236</v>
      </c>
      <c r="E244" s="124" t="s">
        <v>186</v>
      </c>
      <c r="F244" s="124" t="s">
        <v>266</v>
      </c>
      <c r="G244" s="125" t="s">
        <v>58</v>
      </c>
      <c r="H244" s="126">
        <v>240</v>
      </c>
      <c r="I244" s="156">
        <v>41</v>
      </c>
      <c r="J244" s="151"/>
      <c r="K244" s="128">
        <f>I244+J244</f>
        <v>41</v>
      </c>
      <c r="L244" s="317"/>
    </row>
    <row r="245" spans="1:12" s="47" customFormat="1" ht="30.75" customHeight="1">
      <c r="A245" s="293" t="s">
        <v>132</v>
      </c>
      <c r="B245" s="121" t="s">
        <v>222</v>
      </c>
      <c r="C245" s="121" t="s">
        <v>179</v>
      </c>
      <c r="D245" s="146" t="s">
        <v>236</v>
      </c>
      <c r="E245" s="124" t="s">
        <v>27</v>
      </c>
      <c r="F245" s="124" t="s">
        <v>266</v>
      </c>
      <c r="G245" s="125" t="s">
        <v>267</v>
      </c>
      <c r="H245" s="126"/>
      <c r="I245" s="156">
        <f>I246+I253+I258+I261</f>
        <v>9518.099999999999</v>
      </c>
      <c r="J245" s="156">
        <f>J246+J253+J258+J261</f>
        <v>-191.1</v>
      </c>
      <c r="K245" s="156">
        <f>K246+K253+K258+K261</f>
        <v>9327</v>
      </c>
      <c r="L245" s="317"/>
    </row>
    <row r="246" spans="1:12" s="47" customFormat="1" ht="32.25" customHeight="1">
      <c r="A246" s="120" t="s">
        <v>146</v>
      </c>
      <c r="B246" s="121" t="s">
        <v>222</v>
      </c>
      <c r="C246" s="121" t="s">
        <v>179</v>
      </c>
      <c r="D246" s="146" t="s">
        <v>236</v>
      </c>
      <c r="E246" s="124" t="s">
        <v>27</v>
      </c>
      <c r="F246" s="124" t="s">
        <v>266</v>
      </c>
      <c r="G246" s="125" t="s">
        <v>58</v>
      </c>
      <c r="H246" s="126"/>
      <c r="I246" s="127">
        <f>I247+I249+I251</f>
        <v>9041.3</v>
      </c>
      <c r="J246" s="128">
        <f>J247+J249+J251</f>
        <v>0</v>
      </c>
      <c r="K246" s="128">
        <f>K247+K249+K251</f>
        <v>9041.3</v>
      </c>
      <c r="L246" s="317"/>
    </row>
    <row r="247" spans="1:12" s="47" customFormat="1" ht="24" customHeight="1">
      <c r="A247" s="120" t="s">
        <v>174</v>
      </c>
      <c r="B247" s="121" t="s">
        <v>222</v>
      </c>
      <c r="C247" s="121" t="s">
        <v>179</v>
      </c>
      <c r="D247" s="146" t="s">
        <v>236</v>
      </c>
      <c r="E247" s="124" t="s">
        <v>27</v>
      </c>
      <c r="F247" s="124" t="s">
        <v>266</v>
      </c>
      <c r="G247" s="125" t="s">
        <v>58</v>
      </c>
      <c r="H247" s="126">
        <v>100</v>
      </c>
      <c r="I247" s="127">
        <f>I248</f>
        <v>4033.7</v>
      </c>
      <c r="J247" s="128">
        <f>J248</f>
        <v>0</v>
      </c>
      <c r="K247" s="128">
        <f>K248</f>
        <v>4033.7</v>
      </c>
      <c r="L247" s="317"/>
    </row>
    <row r="248" spans="1:12" s="47" customFormat="1" ht="24" customHeight="1">
      <c r="A248" s="120" t="s">
        <v>254</v>
      </c>
      <c r="B248" s="121" t="s">
        <v>222</v>
      </c>
      <c r="C248" s="121" t="s">
        <v>179</v>
      </c>
      <c r="D248" s="146" t="s">
        <v>236</v>
      </c>
      <c r="E248" s="124" t="s">
        <v>27</v>
      </c>
      <c r="F248" s="124" t="s">
        <v>266</v>
      </c>
      <c r="G248" s="125" t="s">
        <v>58</v>
      </c>
      <c r="H248" s="126" t="s">
        <v>161</v>
      </c>
      <c r="I248" s="127">
        <v>4033.7</v>
      </c>
      <c r="J248" s="128"/>
      <c r="K248" s="128">
        <f>I248+J248</f>
        <v>4033.7</v>
      </c>
      <c r="L248" s="317"/>
    </row>
    <row r="249" spans="1:12" s="47" customFormat="1" ht="34.5" customHeight="1">
      <c r="A249" s="120" t="s">
        <v>147</v>
      </c>
      <c r="B249" s="121" t="s">
        <v>222</v>
      </c>
      <c r="C249" s="121" t="s">
        <v>179</v>
      </c>
      <c r="D249" s="146" t="s">
        <v>236</v>
      </c>
      <c r="E249" s="124" t="s">
        <v>27</v>
      </c>
      <c r="F249" s="124" t="s">
        <v>266</v>
      </c>
      <c r="G249" s="125" t="s">
        <v>58</v>
      </c>
      <c r="H249" s="126">
        <v>200</v>
      </c>
      <c r="I249" s="127">
        <f>I250</f>
        <v>4661.1</v>
      </c>
      <c r="J249" s="128">
        <f>J250</f>
        <v>47.2</v>
      </c>
      <c r="K249" s="128">
        <f>K250</f>
        <v>4708.3</v>
      </c>
      <c r="L249" s="317"/>
    </row>
    <row r="250" spans="1:12" s="47" customFormat="1" ht="32.25" customHeight="1">
      <c r="A250" s="120" t="s">
        <v>149</v>
      </c>
      <c r="B250" s="121" t="s">
        <v>222</v>
      </c>
      <c r="C250" s="121" t="s">
        <v>179</v>
      </c>
      <c r="D250" s="146" t="s">
        <v>236</v>
      </c>
      <c r="E250" s="124" t="s">
        <v>27</v>
      </c>
      <c r="F250" s="124" t="s">
        <v>266</v>
      </c>
      <c r="G250" s="125" t="s">
        <v>58</v>
      </c>
      <c r="H250" s="126">
        <v>240</v>
      </c>
      <c r="I250" s="127">
        <v>4661.1</v>
      </c>
      <c r="J250" s="128">
        <v>47.2</v>
      </c>
      <c r="K250" s="128">
        <f>I250+J250</f>
        <v>4708.3</v>
      </c>
      <c r="L250" s="317"/>
    </row>
    <row r="251" spans="1:12" s="47" customFormat="1" ht="24" customHeight="1">
      <c r="A251" s="120" t="s">
        <v>157</v>
      </c>
      <c r="B251" s="121" t="s">
        <v>222</v>
      </c>
      <c r="C251" s="121" t="s">
        <v>179</v>
      </c>
      <c r="D251" s="146" t="s">
        <v>236</v>
      </c>
      <c r="E251" s="124" t="s">
        <v>27</v>
      </c>
      <c r="F251" s="124" t="s">
        <v>266</v>
      </c>
      <c r="G251" s="125" t="s">
        <v>58</v>
      </c>
      <c r="H251" s="126">
        <v>800</v>
      </c>
      <c r="I251" s="127">
        <f>I252</f>
        <v>346.5</v>
      </c>
      <c r="J251" s="128">
        <f>J252</f>
        <v>-47.2</v>
      </c>
      <c r="K251" s="128">
        <f>K252</f>
        <v>299.3</v>
      </c>
      <c r="L251" s="317"/>
    </row>
    <row r="252" spans="1:12" s="47" customFormat="1" ht="24" customHeight="1">
      <c r="A252" s="120" t="s">
        <v>159</v>
      </c>
      <c r="B252" s="121" t="s">
        <v>222</v>
      </c>
      <c r="C252" s="121" t="s">
        <v>179</v>
      </c>
      <c r="D252" s="146" t="s">
        <v>236</v>
      </c>
      <c r="E252" s="124" t="s">
        <v>27</v>
      </c>
      <c r="F252" s="124" t="s">
        <v>266</v>
      </c>
      <c r="G252" s="125" t="s">
        <v>58</v>
      </c>
      <c r="H252" s="126">
        <v>850</v>
      </c>
      <c r="I252" s="127">
        <v>346.5</v>
      </c>
      <c r="J252" s="128">
        <v>-47.2</v>
      </c>
      <c r="K252" s="128">
        <f>I252+J252</f>
        <v>299.3</v>
      </c>
      <c r="L252" s="317"/>
    </row>
    <row r="253" spans="1:12" s="47" customFormat="1" ht="24" customHeight="1">
      <c r="A253" s="288" t="s">
        <v>133</v>
      </c>
      <c r="B253" s="121" t="s">
        <v>222</v>
      </c>
      <c r="C253" s="121" t="s">
        <v>179</v>
      </c>
      <c r="D253" s="146" t="s">
        <v>236</v>
      </c>
      <c r="E253" s="124" t="s">
        <v>27</v>
      </c>
      <c r="F253" s="124" t="s">
        <v>266</v>
      </c>
      <c r="G253" s="125" t="s">
        <v>64</v>
      </c>
      <c r="H253" s="126"/>
      <c r="I253" s="127">
        <f>I254+I256</f>
        <v>436.8</v>
      </c>
      <c r="J253" s="128">
        <f>J254+J256</f>
        <v>-174.7</v>
      </c>
      <c r="K253" s="128">
        <f>K254+K256</f>
        <v>262.1</v>
      </c>
      <c r="L253" s="317"/>
    </row>
    <row r="254" spans="1:12" s="47" customFormat="1" ht="30.75" customHeight="1">
      <c r="A254" s="120" t="s">
        <v>147</v>
      </c>
      <c r="B254" s="121" t="s">
        <v>222</v>
      </c>
      <c r="C254" s="121" t="s">
        <v>179</v>
      </c>
      <c r="D254" s="146" t="s">
        <v>236</v>
      </c>
      <c r="E254" s="124" t="s">
        <v>27</v>
      </c>
      <c r="F254" s="124" t="s">
        <v>266</v>
      </c>
      <c r="G254" s="125" t="s">
        <v>64</v>
      </c>
      <c r="H254" s="126">
        <v>200</v>
      </c>
      <c r="I254" s="127">
        <f>I255</f>
        <v>343.1</v>
      </c>
      <c r="J254" s="128">
        <f>J255</f>
        <v>-175.6</v>
      </c>
      <c r="K254" s="128">
        <f>K255</f>
        <v>167.50000000000003</v>
      </c>
      <c r="L254" s="317"/>
    </row>
    <row r="255" spans="1:12" s="47" customFormat="1" ht="28.5" customHeight="1">
      <c r="A255" s="120" t="s">
        <v>149</v>
      </c>
      <c r="B255" s="121" t="s">
        <v>222</v>
      </c>
      <c r="C255" s="121" t="s">
        <v>179</v>
      </c>
      <c r="D255" s="146" t="s">
        <v>236</v>
      </c>
      <c r="E255" s="124" t="s">
        <v>27</v>
      </c>
      <c r="F255" s="124" t="s">
        <v>266</v>
      </c>
      <c r="G255" s="125" t="s">
        <v>64</v>
      </c>
      <c r="H255" s="126">
        <v>240</v>
      </c>
      <c r="I255" s="127">
        <v>343.1</v>
      </c>
      <c r="J255" s="128">
        <f>-12.6-162-1</f>
        <v>-175.6</v>
      </c>
      <c r="K255" s="128">
        <f>I255+J255</f>
        <v>167.50000000000003</v>
      </c>
      <c r="L255" s="317"/>
    </row>
    <row r="256" spans="1:12" s="47" customFormat="1" ht="24" customHeight="1">
      <c r="A256" s="120" t="s">
        <v>157</v>
      </c>
      <c r="B256" s="121" t="s">
        <v>222</v>
      </c>
      <c r="C256" s="121" t="s">
        <v>179</v>
      </c>
      <c r="D256" s="146" t="s">
        <v>236</v>
      </c>
      <c r="E256" s="124" t="s">
        <v>27</v>
      </c>
      <c r="F256" s="124" t="s">
        <v>266</v>
      </c>
      <c r="G256" s="125" t="s">
        <v>64</v>
      </c>
      <c r="H256" s="126">
        <v>800</v>
      </c>
      <c r="I256" s="127">
        <f>I257</f>
        <v>93.7</v>
      </c>
      <c r="J256" s="128">
        <f>J257</f>
        <v>0.9</v>
      </c>
      <c r="K256" s="128">
        <f>K257</f>
        <v>94.60000000000001</v>
      </c>
      <c r="L256" s="317"/>
    </row>
    <row r="257" spans="1:12" s="47" customFormat="1" ht="24" customHeight="1">
      <c r="A257" s="120" t="s">
        <v>159</v>
      </c>
      <c r="B257" s="121" t="s">
        <v>222</v>
      </c>
      <c r="C257" s="121" t="s">
        <v>179</v>
      </c>
      <c r="D257" s="146" t="s">
        <v>236</v>
      </c>
      <c r="E257" s="124" t="s">
        <v>27</v>
      </c>
      <c r="F257" s="124" t="s">
        <v>266</v>
      </c>
      <c r="G257" s="125" t="s">
        <v>64</v>
      </c>
      <c r="H257" s="126">
        <v>850</v>
      </c>
      <c r="I257" s="127">
        <v>93.7</v>
      </c>
      <c r="J257" s="128">
        <v>0.9</v>
      </c>
      <c r="K257" s="128">
        <f>I257+J257</f>
        <v>94.60000000000001</v>
      </c>
      <c r="L257" s="317"/>
    </row>
    <row r="258" spans="1:12" s="47" customFormat="1" ht="24" customHeight="1">
      <c r="A258" s="288" t="s">
        <v>134</v>
      </c>
      <c r="B258" s="121" t="s">
        <v>222</v>
      </c>
      <c r="C258" s="121" t="s">
        <v>179</v>
      </c>
      <c r="D258" s="146" t="s">
        <v>236</v>
      </c>
      <c r="E258" s="124" t="s">
        <v>27</v>
      </c>
      <c r="F258" s="124" t="s">
        <v>266</v>
      </c>
      <c r="G258" s="125" t="s">
        <v>28</v>
      </c>
      <c r="H258" s="126"/>
      <c r="I258" s="127">
        <f aca="true" t="shared" si="39" ref="I258:K259">I259</f>
        <v>40</v>
      </c>
      <c r="J258" s="128">
        <f t="shared" si="39"/>
        <v>-30</v>
      </c>
      <c r="K258" s="128">
        <f t="shared" si="39"/>
        <v>10</v>
      </c>
      <c r="L258" s="317"/>
    </row>
    <row r="259" spans="1:12" s="47" customFormat="1" ht="24" customHeight="1">
      <c r="A259" s="120" t="s">
        <v>147</v>
      </c>
      <c r="B259" s="121" t="s">
        <v>222</v>
      </c>
      <c r="C259" s="121" t="s">
        <v>179</v>
      </c>
      <c r="D259" s="146" t="s">
        <v>236</v>
      </c>
      <c r="E259" s="124" t="s">
        <v>27</v>
      </c>
      <c r="F259" s="124" t="s">
        <v>266</v>
      </c>
      <c r="G259" s="125" t="s">
        <v>28</v>
      </c>
      <c r="H259" s="126">
        <v>200</v>
      </c>
      <c r="I259" s="127">
        <f t="shared" si="39"/>
        <v>40</v>
      </c>
      <c r="J259" s="128">
        <f t="shared" si="39"/>
        <v>-30</v>
      </c>
      <c r="K259" s="128">
        <f t="shared" si="39"/>
        <v>10</v>
      </c>
      <c r="L259" s="317"/>
    </row>
    <row r="260" spans="1:12" s="47" customFormat="1" ht="33" customHeight="1">
      <c r="A260" s="120" t="s">
        <v>149</v>
      </c>
      <c r="B260" s="121" t="s">
        <v>222</v>
      </c>
      <c r="C260" s="121" t="s">
        <v>179</v>
      </c>
      <c r="D260" s="146" t="s">
        <v>236</v>
      </c>
      <c r="E260" s="124" t="s">
        <v>27</v>
      </c>
      <c r="F260" s="124" t="s">
        <v>266</v>
      </c>
      <c r="G260" s="125" t="s">
        <v>28</v>
      </c>
      <c r="H260" s="126">
        <v>240</v>
      </c>
      <c r="I260" s="127">
        <v>40</v>
      </c>
      <c r="J260" s="128">
        <v>-30</v>
      </c>
      <c r="K260" s="128">
        <f>I260+J260</f>
        <v>10</v>
      </c>
      <c r="L260" s="317"/>
    </row>
    <row r="261" spans="1:12" s="47" customFormat="1" ht="41.25" customHeight="1">
      <c r="A261" s="288" t="s">
        <v>395</v>
      </c>
      <c r="B261" s="121" t="s">
        <v>222</v>
      </c>
      <c r="C261" s="121" t="s">
        <v>179</v>
      </c>
      <c r="D261" s="146" t="s">
        <v>236</v>
      </c>
      <c r="E261" s="124" t="s">
        <v>27</v>
      </c>
      <c r="F261" s="124" t="s">
        <v>266</v>
      </c>
      <c r="G261" s="125" t="s">
        <v>387</v>
      </c>
      <c r="H261" s="126"/>
      <c r="I261" s="127">
        <f aca="true" t="shared" si="40" ref="I261:K262">I262</f>
        <v>0</v>
      </c>
      <c r="J261" s="128">
        <f t="shared" si="40"/>
        <v>13.6</v>
      </c>
      <c r="K261" s="128">
        <f t="shared" si="40"/>
        <v>13.6</v>
      </c>
      <c r="L261" s="317"/>
    </row>
    <row r="262" spans="1:12" s="47" customFormat="1" ht="25.5" customHeight="1">
      <c r="A262" s="120" t="s">
        <v>157</v>
      </c>
      <c r="B262" s="121" t="s">
        <v>222</v>
      </c>
      <c r="C262" s="121" t="s">
        <v>179</v>
      </c>
      <c r="D262" s="146" t="s">
        <v>236</v>
      </c>
      <c r="E262" s="124" t="s">
        <v>27</v>
      </c>
      <c r="F262" s="124" t="s">
        <v>266</v>
      </c>
      <c r="G262" s="125" t="s">
        <v>387</v>
      </c>
      <c r="H262" s="126" t="s">
        <v>158</v>
      </c>
      <c r="I262" s="127">
        <f t="shared" si="40"/>
        <v>0</v>
      </c>
      <c r="J262" s="128">
        <f t="shared" si="40"/>
        <v>13.6</v>
      </c>
      <c r="K262" s="128">
        <f t="shared" si="40"/>
        <v>13.6</v>
      </c>
      <c r="L262" s="317"/>
    </row>
    <row r="263" spans="1:12" s="47" customFormat="1" ht="18.75" customHeight="1">
      <c r="A263" s="120" t="s">
        <v>389</v>
      </c>
      <c r="B263" s="121" t="s">
        <v>222</v>
      </c>
      <c r="C263" s="121" t="s">
        <v>179</v>
      </c>
      <c r="D263" s="146" t="s">
        <v>236</v>
      </c>
      <c r="E263" s="124" t="s">
        <v>27</v>
      </c>
      <c r="F263" s="124" t="s">
        <v>266</v>
      </c>
      <c r="G263" s="125" t="s">
        <v>387</v>
      </c>
      <c r="H263" s="126" t="s">
        <v>388</v>
      </c>
      <c r="I263" s="127">
        <v>0</v>
      </c>
      <c r="J263" s="128">
        <f>12.6+1</f>
        <v>13.6</v>
      </c>
      <c r="K263" s="128">
        <f>J263</f>
        <v>13.6</v>
      </c>
      <c r="L263" s="317"/>
    </row>
    <row r="264" spans="1:12" s="82" customFormat="1" ht="12.75">
      <c r="A264" s="288" t="s">
        <v>197</v>
      </c>
      <c r="B264" s="121" t="s">
        <v>222</v>
      </c>
      <c r="C264" s="121" t="s">
        <v>181</v>
      </c>
      <c r="D264" s="146"/>
      <c r="E264" s="147"/>
      <c r="F264" s="147"/>
      <c r="G264" s="157"/>
      <c r="H264" s="158"/>
      <c r="I264" s="189">
        <f>I265+I280+I295</f>
        <v>15109.000000000002</v>
      </c>
      <c r="J264" s="190">
        <f>J265+J280+J295</f>
        <v>854.5</v>
      </c>
      <c r="K264" s="190">
        <f>K265+K280+K295</f>
        <v>15963.500000000002</v>
      </c>
      <c r="L264" s="317"/>
    </row>
    <row r="265" spans="1:12" s="82" customFormat="1" ht="13.5" customHeight="1">
      <c r="A265" s="288" t="s">
        <v>112</v>
      </c>
      <c r="B265" s="121" t="s">
        <v>222</v>
      </c>
      <c r="C265" s="121" t="s">
        <v>181</v>
      </c>
      <c r="D265" s="146" t="s">
        <v>183</v>
      </c>
      <c r="E265" s="147"/>
      <c r="F265" s="147"/>
      <c r="G265" s="157"/>
      <c r="H265" s="158"/>
      <c r="I265" s="189">
        <f>I266+I273</f>
        <v>1095</v>
      </c>
      <c r="J265" s="189">
        <f>J266+J273</f>
        <v>0</v>
      </c>
      <c r="K265" s="189">
        <f>K266+K273</f>
        <v>1095</v>
      </c>
      <c r="L265" s="317"/>
    </row>
    <row r="266" spans="1:12" s="47" customFormat="1" ht="41.25" customHeight="1">
      <c r="A266" s="120" t="s">
        <v>271</v>
      </c>
      <c r="B266" s="121" t="s">
        <v>222</v>
      </c>
      <c r="C266" s="121" t="s">
        <v>181</v>
      </c>
      <c r="D266" s="146" t="s">
        <v>183</v>
      </c>
      <c r="E266" s="124" t="s">
        <v>198</v>
      </c>
      <c r="F266" s="124" t="s">
        <v>266</v>
      </c>
      <c r="G266" s="125" t="s">
        <v>267</v>
      </c>
      <c r="H266" s="126"/>
      <c r="I266" s="127">
        <f>I267+I270</f>
        <v>990</v>
      </c>
      <c r="J266" s="128">
        <f>J267+J270</f>
        <v>0</v>
      </c>
      <c r="K266" s="128">
        <f>K267+K270</f>
        <v>990</v>
      </c>
      <c r="L266" s="317"/>
    </row>
    <row r="267" spans="1:12" s="47" customFormat="1" ht="22.5" customHeight="1">
      <c r="A267" s="120" t="s">
        <v>272</v>
      </c>
      <c r="B267" s="121" t="s">
        <v>222</v>
      </c>
      <c r="C267" s="121" t="s">
        <v>181</v>
      </c>
      <c r="D267" s="146" t="s">
        <v>183</v>
      </c>
      <c r="E267" s="124" t="s">
        <v>198</v>
      </c>
      <c r="F267" s="124" t="s">
        <v>266</v>
      </c>
      <c r="G267" s="125" t="s">
        <v>273</v>
      </c>
      <c r="H267" s="126"/>
      <c r="I267" s="127">
        <f aca="true" t="shared" si="41" ref="I267:K268">I268</f>
        <v>970</v>
      </c>
      <c r="J267" s="128">
        <f t="shared" si="41"/>
        <v>0</v>
      </c>
      <c r="K267" s="128">
        <f t="shared" si="41"/>
        <v>970</v>
      </c>
      <c r="L267" s="317"/>
    </row>
    <row r="268" spans="1:12" s="47" customFormat="1" ht="17.25" customHeight="1">
      <c r="A268" s="120" t="s">
        <v>157</v>
      </c>
      <c r="B268" s="121" t="s">
        <v>222</v>
      </c>
      <c r="C268" s="121" t="s">
        <v>181</v>
      </c>
      <c r="D268" s="146" t="s">
        <v>183</v>
      </c>
      <c r="E268" s="154" t="s">
        <v>198</v>
      </c>
      <c r="F268" s="154" t="s">
        <v>266</v>
      </c>
      <c r="G268" s="155" t="s">
        <v>273</v>
      </c>
      <c r="H268" s="153" t="s">
        <v>158</v>
      </c>
      <c r="I268" s="127">
        <f t="shared" si="41"/>
        <v>970</v>
      </c>
      <c r="J268" s="128">
        <f t="shared" si="41"/>
        <v>0</v>
      </c>
      <c r="K268" s="128">
        <f t="shared" si="41"/>
        <v>970</v>
      </c>
      <c r="L268" s="317"/>
    </row>
    <row r="269" spans="1:12" s="47" customFormat="1" ht="40.5" customHeight="1">
      <c r="A269" s="120" t="s">
        <v>274</v>
      </c>
      <c r="B269" s="121" t="s">
        <v>222</v>
      </c>
      <c r="C269" s="121" t="s">
        <v>181</v>
      </c>
      <c r="D269" s="146" t="s">
        <v>183</v>
      </c>
      <c r="E269" s="154" t="s">
        <v>198</v>
      </c>
      <c r="F269" s="154" t="s">
        <v>266</v>
      </c>
      <c r="G269" s="155" t="s">
        <v>273</v>
      </c>
      <c r="H269" s="153" t="s">
        <v>275</v>
      </c>
      <c r="I269" s="127">
        <v>970</v>
      </c>
      <c r="J269" s="128"/>
      <c r="K269" s="128">
        <f>I269+J269</f>
        <v>970</v>
      </c>
      <c r="L269" s="317"/>
    </row>
    <row r="270" spans="1:12" s="47" customFormat="1" ht="22.5" customHeight="1">
      <c r="A270" s="120" t="s">
        <v>276</v>
      </c>
      <c r="B270" s="121" t="s">
        <v>222</v>
      </c>
      <c r="C270" s="121" t="s">
        <v>181</v>
      </c>
      <c r="D270" s="146" t="s">
        <v>183</v>
      </c>
      <c r="E270" s="154" t="s">
        <v>198</v>
      </c>
      <c r="F270" s="154" t="s">
        <v>266</v>
      </c>
      <c r="G270" s="155" t="s">
        <v>277</v>
      </c>
      <c r="H270" s="153"/>
      <c r="I270" s="127">
        <f aca="true" t="shared" si="42" ref="I270:K271">I271</f>
        <v>20</v>
      </c>
      <c r="J270" s="128">
        <f t="shared" si="42"/>
        <v>0</v>
      </c>
      <c r="K270" s="128">
        <f t="shared" si="42"/>
        <v>20</v>
      </c>
      <c r="L270" s="317"/>
    </row>
    <row r="271" spans="1:12" s="47" customFormat="1" ht="31.5" customHeight="1">
      <c r="A271" s="293" t="s">
        <v>251</v>
      </c>
      <c r="B271" s="121" t="s">
        <v>222</v>
      </c>
      <c r="C271" s="121" t="s">
        <v>181</v>
      </c>
      <c r="D271" s="146" t="s">
        <v>183</v>
      </c>
      <c r="E271" s="165" t="s">
        <v>198</v>
      </c>
      <c r="F271" s="165" t="s">
        <v>266</v>
      </c>
      <c r="G271" s="166" t="s">
        <v>277</v>
      </c>
      <c r="H271" s="167" t="s">
        <v>148</v>
      </c>
      <c r="I271" s="127">
        <f t="shared" si="42"/>
        <v>20</v>
      </c>
      <c r="J271" s="128">
        <f t="shared" si="42"/>
        <v>0</v>
      </c>
      <c r="K271" s="128">
        <f t="shared" si="42"/>
        <v>20</v>
      </c>
      <c r="L271" s="317"/>
    </row>
    <row r="272" spans="1:12" s="47" customFormat="1" ht="30" customHeight="1">
      <c r="A272" s="293" t="s">
        <v>149</v>
      </c>
      <c r="B272" s="121" t="s">
        <v>222</v>
      </c>
      <c r="C272" s="121" t="s">
        <v>181</v>
      </c>
      <c r="D272" s="146" t="s">
        <v>183</v>
      </c>
      <c r="E272" s="165" t="s">
        <v>198</v>
      </c>
      <c r="F272" s="165" t="s">
        <v>266</v>
      </c>
      <c r="G272" s="166" t="s">
        <v>277</v>
      </c>
      <c r="H272" s="167" t="s">
        <v>150</v>
      </c>
      <c r="I272" s="127">
        <v>20</v>
      </c>
      <c r="J272" s="128"/>
      <c r="K272" s="128">
        <f>I272+J272</f>
        <v>20</v>
      </c>
      <c r="L272" s="317"/>
    </row>
    <row r="273" spans="1:12" s="47" customFormat="1" ht="27" customHeight="1">
      <c r="A273" s="293" t="s">
        <v>340</v>
      </c>
      <c r="B273" s="121" t="s">
        <v>222</v>
      </c>
      <c r="C273" s="121" t="s">
        <v>181</v>
      </c>
      <c r="D273" s="146" t="s">
        <v>183</v>
      </c>
      <c r="E273" s="165" t="s">
        <v>341</v>
      </c>
      <c r="F273" s="165" t="s">
        <v>266</v>
      </c>
      <c r="G273" s="166" t="s">
        <v>267</v>
      </c>
      <c r="H273" s="167"/>
      <c r="I273" s="127">
        <f>I274+I277</f>
        <v>105</v>
      </c>
      <c r="J273" s="127">
        <f>J274+J277</f>
        <v>0</v>
      </c>
      <c r="K273" s="127">
        <f>K274+K277</f>
        <v>105</v>
      </c>
      <c r="L273" s="317"/>
    </row>
    <row r="274" spans="1:12" s="47" customFormat="1" ht="51" customHeight="1">
      <c r="A274" s="293" t="s">
        <v>342</v>
      </c>
      <c r="B274" s="121" t="s">
        <v>222</v>
      </c>
      <c r="C274" s="121" t="s">
        <v>181</v>
      </c>
      <c r="D274" s="146" t="s">
        <v>183</v>
      </c>
      <c r="E274" s="165" t="s">
        <v>343</v>
      </c>
      <c r="F274" s="165" t="s">
        <v>344</v>
      </c>
      <c r="G274" s="166" t="s">
        <v>345</v>
      </c>
      <c r="H274" s="167"/>
      <c r="I274" s="127">
        <f aca="true" t="shared" si="43" ref="I274:K275">I275</f>
        <v>100</v>
      </c>
      <c r="J274" s="205">
        <f t="shared" si="43"/>
        <v>0</v>
      </c>
      <c r="K274" s="127">
        <f t="shared" si="43"/>
        <v>100</v>
      </c>
      <c r="L274" s="317"/>
    </row>
    <row r="275" spans="1:12" s="47" customFormat="1" ht="24.75" customHeight="1">
      <c r="A275" s="120" t="s">
        <v>157</v>
      </c>
      <c r="B275" s="121" t="s">
        <v>222</v>
      </c>
      <c r="C275" s="121" t="s">
        <v>181</v>
      </c>
      <c r="D275" s="146" t="s">
        <v>183</v>
      </c>
      <c r="E275" s="154" t="s">
        <v>341</v>
      </c>
      <c r="F275" s="154" t="s">
        <v>266</v>
      </c>
      <c r="G275" s="155" t="s">
        <v>345</v>
      </c>
      <c r="H275" s="153" t="s">
        <v>158</v>
      </c>
      <c r="I275" s="127">
        <f t="shared" si="43"/>
        <v>100</v>
      </c>
      <c r="J275" s="205">
        <f t="shared" si="43"/>
        <v>0</v>
      </c>
      <c r="K275" s="127">
        <f t="shared" si="43"/>
        <v>100</v>
      </c>
      <c r="L275" s="317"/>
    </row>
    <row r="276" spans="1:12" s="47" customFormat="1" ht="45.75" customHeight="1">
      <c r="A276" s="120" t="s">
        <v>274</v>
      </c>
      <c r="B276" s="121" t="s">
        <v>222</v>
      </c>
      <c r="C276" s="121" t="s">
        <v>181</v>
      </c>
      <c r="D276" s="146" t="s">
        <v>183</v>
      </c>
      <c r="E276" s="154" t="s">
        <v>341</v>
      </c>
      <c r="F276" s="154" t="s">
        <v>266</v>
      </c>
      <c r="G276" s="155" t="s">
        <v>345</v>
      </c>
      <c r="H276" s="153" t="s">
        <v>275</v>
      </c>
      <c r="I276" s="127">
        <v>100</v>
      </c>
      <c r="J276" s="128">
        <v>0</v>
      </c>
      <c r="K276" s="205">
        <f>I276+J276</f>
        <v>100</v>
      </c>
      <c r="L276" s="317"/>
    </row>
    <row r="277" spans="1:12" s="47" customFormat="1" ht="45.75" customHeight="1">
      <c r="A277" s="120" t="s">
        <v>342</v>
      </c>
      <c r="B277" s="121" t="s">
        <v>222</v>
      </c>
      <c r="C277" s="121" t="s">
        <v>181</v>
      </c>
      <c r="D277" s="146" t="s">
        <v>183</v>
      </c>
      <c r="E277" s="321" t="s">
        <v>341</v>
      </c>
      <c r="F277" s="321" t="s">
        <v>266</v>
      </c>
      <c r="G277" s="155" t="s">
        <v>346</v>
      </c>
      <c r="H277" s="153"/>
      <c r="I277" s="127">
        <f aca="true" t="shared" si="44" ref="I277:K278">I278</f>
        <v>5</v>
      </c>
      <c r="J277" s="128">
        <f t="shared" si="44"/>
        <v>0</v>
      </c>
      <c r="K277" s="127">
        <f t="shared" si="44"/>
        <v>5</v>
      </c>
      <c r="L277" s="317"/>
    </row>
    <row r="278" spans="1:12" s="47" customFormat="1" ht="20.25" customHeight="1">
      <c r="A278" s="120" t="s">
        <v>157</v>
      </c>
      <c r="B278" s="121" t="s">
        <v>222</v>
      </c>
      <c r="C278" s="121" t="s">
        <v>181</v>
      </c>
      <c r="D278" s="146" t="s">
        <v>183</v>
      </c>
      <c r="E278" s="154" t="s">
        <v>341</v>
      </c>
      <c r="F278" s="154" t="s">
        <v>266</v>
      </c>
      <c r="G278" s="401" t="s">
        <v>346</v>
      </c>
      <c r="H278" s="358" t="s">
        <v>158</v>
      </c>
      <c r="I278" s="127">
        <f t="shared" si="44"/>
        <v>5</v>
      </c>
      <c r="J278" s="128">
        <f t="shared" si="44"/>
        <v>0</v>
      </c>
      <c r="K278" s="127">
        <f t="shared" si="44"/>
        <v>5</v>
      </c>
      <c r="L278" s="317"/>
    </row>
    <row r="279" spans="1:12" s="47" customFormat="1" ht="44.25" customHeight="1">
      <c r="A279" s="120" t="s">
        <v>274</v>
      </c>
      <c r="B279" s="121" t="s">
        <v>222</v>
      </c>
      <c r="C279" s="121" t="s">
        <v>181</v>
      </c>
      <c r="D279" s="146" t="s">
        <v>183</v>
      </c>
      <c r="E279" s="154" t="s">
        <v>341</v>
      </c>
      <c r="F279" s="154" t="s">
        <v>266</v>
      </c>
      <c r="G279" s="401" t="s">
        <v>346</v>
      </c>
      <c r="H279" s="358" t="s">
        <v>275</v>
      </c>
      <c r="I279" s="127">
        <v>5</v>
      </c>
      <c r="J279" s="128">
        <v>0</v>
      </c>
      <c r="K279" s="128">
        <f>I279+J279</f>
        <v>5</v>
      </c>
      <c r="L279" s="317"/>
    </row>
    <row r="280" spans="1:12" s="82" customFormat="1" ht="18" customHeight="1">
      <c r="A280" s="288" t="s">
        <v>244</v>
      </c>
      <c r="B280" s="121" t="s">
        <v>222</v>
      </c>
      <c r="C280" s="121" t="s">
        <v>181</v>
      </c>
      <c r="D280" s="146" t="s">
        <v>196</v>
      </c>
      <c r="E280" s="147"/>
      <c r="F280" s="147"/>
      <c r="G280" s="157"/>
      <c r="H280" s="158"/>
      <c r="I280" s="189">
        <f>I281+I291</f>
        <v>12028.400000000001</v>
      </c>
      <c r="J280" s="190">
        <f>J281+J291</f>
        <v>-500</v>
      </c>
      <c r="K280" s="190">
        <f>K281+K291</f>
        <v>11528.400000000001</v>
      </c>
      <c r="L280" s="317"/>
    </row>
    <row r="281" spans="1:12" s="47" customFormat="1" ht="57.75" customHeight="1">
      <c r="A281" s="292" t="s">
        <v>283</v>
      </c>
      <c r="B281" s="121" t="s">
        <v>222</v>
      </c>
      <c r="C281" s="121" t="s">
        <v>181</v>
      </c>
      <c r="D281" s="146" t="s">
        <v>196</v>
      </c>
      <c r="E281" s="161" t="s">
        <v>206</v>
      </c>
      <c r="F281" s="161" t="s">
        <v>266</v>
      </c>
      <c r="G281" s="162" t="s">
        <v>267</v>
      </c>
      <c r="H281" s="164"/>
      <c r="I281" s="127">
        <f>I285+I288+I282</f>
        <v>8800.800000000001</v>
      </c>
      <c r="J281" s="128">
        <f>J285+J288+J282</f>
        <v>-500</v>
      </c>
      <c r="K281" s="128">
        <f>K285+K288+K282</f>
        <v>8300.800000000001</v>
      </c>
      <c r="L281" s="317"/>
    </row>
    <row r="282" spans="1:12" s="47" customFormat="1" ht="96" customHeight="1">
      <c r="A282" s="300" t="s">
        <v>291</v>
      </c>
      <c r="B282" s="121" t="s">
        <v>222</v>
      </c>
      <c r="C282" s="121" t="s">
        <v>181</v>
      </c>
      <c r="D282" s="146" t="s">
        <v>196</v>
      </c>
      <c r="E282" s="161" t="s">
        <v>206</v>
      </c>
      <c r="F282" s="161" t="s">
        <v>266</v>
      </c>
      <c r="G282" s="162" t="s">
        <v>292</v>
      </c>
      <c r="H282" s="164"/>
      <c r="I282" s="127">
        <f aca="true" t="shared" si="45" ref="I282:K283">I283</f>
        <v>1057.2</v>
      </c>
      <c r="J282" s="128">
        <f t="shared" si="45"/>
        <v>0</v>
      </c>
      <c r="K282" s="128">
        <f t="shared" si="45"/>
        <v>1057.2</v>
      </c>
      <c r="L282" s="317"/>
    </row>
    <row r="283" spans="1:12" s="47" customFormat="1" ht="36" customHeight="1">
      <c r="A283" s="129" t="s">
        <v>147</v>
      </c>
      <c r="B283" s="121" t="s">
        <v>222</v>
      </c>
      <c r="C283" s="121" t="s">
        <v>181</v>
      </c>
      <c r="D283" s="146" t="s">
        <v>196</v>
      </c>
      <c r="E283" s="161" t="s">
        <v>206</v>
      </c>
      <c r="F283" s="161" t="s">
        <v>266</v>
      </c>
      <c r="G283" s="162" t="s">
        <v>292</v>
      </c>
      <c r="H283" s="167" t="s">
        <v>148</v>
      </c>
      <c r="I283" s="127">
        <f t="shared" si="45"/>
        <v>1057.2</v>
      </c>
      <c r="J283" s="128">
        <f t="shared" si="45"/>
        <v>0</v>
      </c>
      <c r="K283" s="128">
        <f t="shared" si="45"/>
        <v>1057.2</v>
      </c>
      <c r="L283" s="317"/>
    </row>
    <row r="284" spans="1:12" s="47" customFormat="1" ht="32.25" customHeight="1">
      <c r="A284" s="129" t="s">
        <v>149</v>
      </c>
      <c r="B284" s="121" t="s">
        <v>222</v>
      </c>
      <c r="C284" s="121" t="s">
        <v>181</v>
      </c>
      <c r="D284" s="146" t="s">
        <v>196</v>
      </c>
      <c r="E284" s="161" t="s">
        <v>206</v>
      </c>
      <c r="F284" s="161" t="s">
        <v>266</v>
      </c>
      <c r="G284" s="162" t="s">
        <v>292</v>
      </c>
      <c r="H284" s="167" t="s">
        <v>150</v>
      </c>
      <c r="I284" s="127">
        <v>1057.2</v>
      </c>
      <c r="J284" s="128"/>
      <c r="K284" s="128">
        <f>I284+J284</f>
        <v>1057.2</v>
      </c>
      <c r="L284" s="317"/>
    </row>
    <row r="285" spans="1:12" s="47" customFormat="1" ht="51.75" customHeight="1">
      <c r="A285" s="120" t="s">
        <v>280</v>
      </c>
      <c r="B285" s="121" t="s">
        <v>222</v>
      </c>
      <c r="C285" s="121" t="s">
        <v>181</v>
      </c>
      <c r="D285" s="146" t="s">
        <v>196</v>
      </c>
      <c r="E285" s="124" t="s">
        <v>206</v>
      </c>
      <c r="F285" s="124" t="s">
        <v>266</v>
      </c>
      <c r="G285" s="125" t="s">
        <v>281</v>
      </c>
      <c r="H285" s="126"/>
      <c r="I285" s="127">
        <f aca="true" t="shared" si="46" ref="I285:K286">I286</f>
        <v>2766.4</v>
      </c>
      <c r="J285" s="128">
        <f t="shared" si="46"/>
        <v>-500</v>
      </c>
      <c r="K285" s="128">
        <f t="shared" si="46"/>
        <v>2266.4</v>
      </c>
      <c r="L285" s="317"/>
    </row>
    <row r="286" spans="1:12" s="47" customFormat="1" ht="36" customHeight="1">
      <c r="A286" s="120" t="s">
        <v>147</v>
      </c>
      <c r="B286" s="121" t="s">
        <v>222</v>
      </c>
      <c r="C286" s="121" t="s">
        <v>181</v>
      </c>
      <c r="D286" s="146" t="s">
        <v>196</v>
      </c>
      <c r="E286" s="124" t="s">
        <v>206</v>
      </c>
      <c r="F286" s="124" t="s">
        <v>266</v>
      </c>
      <c r="G286" s="125" t="s">
        <v>281</v>
      </c>
      <c r="H286" s="126" t="s">
        <v>148</v>
      </c>
      <c r="I286" s="127">
        <f t="shared" si="46"/>
        <v>2766.4</v>
      </c>
      <c r="J286" s="128">
        <f t="shared" si="46"/>
        <v>-500</v>
      </c>
      <c r="K286" s="128">
        <f t="shared" si="46"/>
        <v>2266.4</v>
      </c>
      <c r="L286" s="317"/>
    </row>
    <row r="287" spans="1:12" s="47" customFormat="1" ht="42.75" customHeight="1">
      <c r="A287" s="120" t="s">
        <v>149</v>
      </c>
      <c r="B287" s="121" t="s">
        <v>222</v>
      </c>
      <c r="C287" s="121" t="s">
        <v>181</v>
      </c>
      <c r="D287" s="146" t="s">
        <v>196</v>
      </c>
      <c r="E287" s="124" t="s">
        <v>206</v>
      </c>
      <c r="F287" s="124" t="s">
        <v>266</v>
      </c>
      <c r="G287" s="125" t="s">
        <v>281</v>
      </c>
      <c r="H287" s="126" t="s">
        <v>150</v>
      </c>
      <c r="I287" s="127">
        <v>2766.4</v>
      </c>
      <c r="J287" s="128">
        <v>-500</v>
      </c>
      <c r="K287" s="128">
        <f>I287+J287</f>
        <v>2266.4</v>
      </c>
      <c r="L287" s="317"/>
    </row>
    <row r="288" spans="1:12" s="47" customFormat="1" ht="76.5" customHeight="1">
      <c r="A288" s="120" t="s">
        <v>257</v>
      </c>
      <c r="B288" s="121" t="s">
        <v>222</v>
      </c>
      <c r="C288" s="121" t="s">
        <v>181</v>
      </c>
      <c r="D288" s="146" t="s">
        <v>196</v>
      </c>
      <c r="E288" s="124" t="s">
        <v>206</v>
      </c>
      <c r="F288" s="124" t="s">
        <v>266</v>
      </c>
      <c r="G288" s="125" t="s">
        <v>284</v>
      </c>
      <c r="H288" s="126"/>
      <c r="I288" s="127">
        <f aca="true" t="shared" si="47" ref="I288:K289">I289</f>
        <v>4977.2</v>
      </c>
      <c r="J288" s="128">
        <f t="shared" si="47"/>
        <v>0</v>
      </c>
      <c r="K288" s="128">
        <f t="shared" si="47"/>
        <v>4977.2</v>
      </c>
      <c r="L288" s="317"/>
    </row>
    <row r="289" spans="1:12" s="47" customFormat="1" ht="20.25" customHeight="1">
      <c r="A289" s="293" t="s">
        <v>213</v>
      </c>
      <c r="B289" s="121" t="s">
        <v>222</v>
      </c>
      <c r="C289" s="121" t="s">
        <v>181</v>
      </c>
      <c r="D289" s="146" t="s">
        <v>196</v>
      </c>
      <c r="E289" s="165" t="s">
        <v>206</v>
      </c>
      <c r="F289" s="165" t="s">
        <v>266</v>
      </c>
      <c r="G289" s="166" t="s">
        <v>284</v>
      </c>
      <c r="H289" s="167" t="s">
        <v>227</v>
      </c>
      <c r="I289" s="156">
        <f t="shared" si="47"/>
        <v>4977.2</v>
      </c>
      <c r="J289" s="151">
        <f t="shared" si="47"/>
        <v>0</v>
      </c>
      <c r="K289" s="151">
        <f t="shared" si="47"/>
        <v>4977.2</v>
      </c>
      <c r="L289" s="317"/>
    </row>
    <row r="290" spans="1:12" s="47" customFormat="1" ht="14.25" customHeight="1">
      <c r="A290" s="293" t="s">
        <v>228</v>
      </c>
      <c r="B290" s="121" t="s">
        <v>222</v>
      </c>
      <c r="C290" s="121" t="s">
        <v>181</v>
      </c>
      <c r="D290" s="146" t="s">
        <v>196</v>
      </c>
      <c r="E290" s="165" t="s">
        <v>206</v>
      </c>
      <c r="F290" s="165" t="s">
        <v>266</v>
      </c>
      <c r="G290" s="166" t="s">
        <v>284</v>
      </c>
      <c r="H290" s="167" t="s">
        <v>285</v>
      </c>
      <c r="I290" s="156">
        <v>4977.2</v>
      </c>
      <c r="J290" s="151">
        <v>0</v>
      </c>
      <c r="K290" s="128">
        <f>I290+J290</f>
        <v>4977.2</v>
      </c>
      <c r="L290" s="317"/>
    </row>
    <row r="291" spans="1:12" s="47" customFormat="1" ht="23.25" customHeight="1">
      <c r="A291" s="120" t="s">
        <v>86</v>
      </c>
      <c r="B291" s="121" t="s">
        <v>222</v>
      </c>
      <c r="C291" s="121" t="s">
        <v>181</v>
      </c>
      <c r="D291" s="146" t="s">
        <v>196</v>
      </c>
      <c r="E291" s="161" t="s">
        <v>32</v>
      </c>
      <c r="F291" s="161" t="s">
        <v>266</v>
      </c>
      <c r="G291" s="162" t="s">
        <v>267</v>
      </c>
      <c r="H291" s="164"/>
      <c r="I291" s="127">
        <f>I292</f>
        <v>3227.6</v>
      </c>
      <c r="J291" s="128">
        <f aca="true" t="shared" si="48" ref="J291:K293">J292</f>
        <v>0</v>
      </c>
      <c r="K291" s="128">
        <f t="shared" si="48"/>
        <v>3227.6</v>
      </c>
      <c r="L291" s="317"/>
    </row>
    <row r="292" spans="1:12" s="47" customFormat="1" ht="93.75" customHeight="1">
      <c r="A292" s="120" t="s">
        <v>290</v>
      </c>
      <c r="B292" s="121" t="s">
        <v>222</v>
      </c>
      <c r="C292" s="121" t="s">
        <v>181</v>
      </c>
      <c r="D292" s="146" t="s">
        <v>196</v>
      </c>
      <c r="E292" s="124" t="s">
        <v>32</v>
      </c>
      <c r="F292" s="124" t="s">
        <v>266</v>
      </c>
      <c r="G292" s="125" t="s">
        <v>282</v>
      </c>
      <c r="H292" s="126"/>
      <c r="I292" s="128">
        <f>I293</f>
        <v>3227.6</v>
      </c>
      <c r="J292" s="128">
        <f t="shared" si="48"/>
        <v>0</v>
      </c>
      <c r="K292" s="128">
        <f t="shared" si="48"/>
        <v>3227.6</v>
      </c>
      <c r="L292" s="317"/>
    </row>
    <row r="293" spans="1:12" s="47" customFormat="1" ht="20.25" customHeight="1">
      <c r="A293" s="120" t="s">
        <v>213</v>
      </c>
      <c r="B293" s="121" t="s">
        <v>222</v>
      </c>
      <c r="C293" s="121" t="s">
        <v>181</v>
      </c>
      <c r="D293" s="146" t="s">
        <v>196</v>
      </c>
      <c r="E293" s="124" t="s">
        <v>32</v>
      </c>
      <c r="F293" s="124" t="s">
        <v>266</v>
      </c>
      <c r="G293" s="125" t="s">
        <v>282</v>
      </c>
      <c r="H293" s="126" t="s">
        <v>227</v>
      </c>
      <c r="I293" s="128">
        <f>I294</f>
        <v>3227.6</v>
      </c>
      <c r="J293" s="128">
        <f t="shared" si="48"/>
        <v>0</v>
      </c>
      <c r="K293" s="128">
        <f t="shared" si="48"/>
        <v>3227.6</v>
      </c>
      <c r="L293" s="317"/>
    </row>
    <row r="294" spans="1:12" s="47" customFormat="1" ht="15.75" customHeight="1">
      <c r="A294" s="120" t="s">
        <v>166</v>
      </c>
      <c r="B294" s="121" t="s">
        <v>222</v>
      </c>
      <c r="C294" s="121" t="s">
        <v>181</v>
      </c>
      <c r="D294" s="146" t="s">
        <v>196</v>
      </c>
      <c r="E294" s="124" t="s">
        <v>32</v>
      </c>
      <c r="F294" s="124" t="s">
        <v>266</v>
      </c>
      <c r="G294" s="125" t="s">
        <v>282</v>
      </c>
      <c r="H294" s="126" t="s">
        <v>175</v>
      </c>
      <c r="I294" s="128">
        <v>3227.6</v>
      </c>
      <c r="J294" s="128"/>
      <c r="K294" s="128">
        <f>I294+J294</f>
        <v>3227.6</v>
      </c>
      <c r="L294" s="317"/>
    </row>
    <row r="295" spans="1:12" s="82" customFormat="1" ht="12" customHeight="1">
      <c r="A295" s="297" t="s">
        <v>205</v>
      </c>
      <c r="B295" s="121" t="s">
        <v>222</v>
      </c>
      <c r="C295" s="121" t="s">
        <v>181</v>
      </c>
      <c r="D295" s="146" t="s">
        <v>212</v>
      </c>
      <c r="E295" s="147"/>
      <c r="F295" s="147"/>
      <c r="G295" s="157"/>
      <c r="H295" s="158"/>
      <c r="I295" s="190">
        <f>I306+I296</f>
        <v>1985.6</v>
      </c>
      <c r="J295" s="190">
        <f>J306+J296</f>
        <v>1354.5</v>
      </c>
      <c r="K295" s="190">
        <f>K306+K296</f>
        <v>3340.1</v>
      </c>
      <c r="L295" s="317"/>
    </row>
    <row r="296" spans="1:12" s="82" customFormat="1" ht="52.5" customHeight="1">
      <c r="A296" s="297" t="s">
        <v>36</v>
      </c>
      <c r="B296" s="121" t="s">
        <v>222</v>
      </c>
      <c r="C296" s="121" t="s">
        <v>181</v>
      </c>
      <c r="D296" s="146" t="s">
        <v>212</v>
      </c>
      <c r="E296" s="147" t="s">
        <v>181</v>
      </c>
      <c r="F296" s="147" t="s">
        <v>266</v>
      </c>
      <c r="G296" s="157" t="s">
        <v>267</v>
      </c>
      <c r="H296" s="158"/>
      <c r="I296" s="190">
        <f>I303+I297+I300</f>
        <v>1805.6</v>
      </c>
      <c r="J296" s="190">
        <f>J303+J297+J300</f>
        <v>0</v>
      </c>
      <c r="K296" s="190">
        <f>K303+K297+K300</f>
        <v>1805.6</v>
      </c>
      <c r="L296" s="317"/>
    </row>
    <row r="297" spans="1:12" s="82" customFormat="1" ht="18" customHeight="1">
      <c r="A297" s="301" t="s">
        <v>347</v>
      </c>
      <c r="B297" s="121" t="s">
        <v>222</v>
      </c>
      <c r="C297" s="121" t="s">
        <v>181</v>
      </c>
      <c r="D297" s="146" t="s">
        <v>212</v>
      </c>
      <c r="E297" s="147" t="s">
        <v>181</v>
      </c>
      <c r="F297" s="147" t="s">
        <v>266</v>
      </c>
      <c r="G297" s="157" t="s">
        <v>348</v>
      </c>
      <c r="H297" s="158"/>
      <c r="I297" s="190">
        <f aca="true" t="shared" si="49" ref="I297:K298">I298</f>
        <v>1213.1</v>
      </c>
      <c r="J297" s="190">
        <f t="shared" si="49"/>
        <v>0</v>
      </c>
      <c r="K297" s="190">
        <f t="shared" si="49"/>
        <v>1213.1</v>
      </c>
      <c r="L297" s="317"/>
    </row>
    <row r="298" spans="1:12" s="82" customFormat="1" ht="18" customHeight="1">
      <c r="A298" s="120" t="s">
        <v>213</v>
      </c>
      <c r="B298" s="121" t="s">
        <v>222</v>
      </c>
      <c r="C298" s="121" t="s">
        <v>181</v>
      </c>
      <c r="D298" s="146" t="s">
        <v>212</v>
      </c>
      <c r="E298" s="154" t="s">
        <v>181</v>
      </c>
      <c r="F298" s="154" t="s">
        <v>266</v>
      </c>
      <c r="G298" s="155" t="s">
        <v>348</v>
      </c>
      <c r="H298" s="153" t="s">
        <v>227</v>
      </c>
      <c r="I298" s="190">
        <f t="shared" si="49"/>
        <v>1213.1</v>
      </c>
      <c r="J298" s="190">
        <f t="shared" si="49"/>
        <v>0</v>
      </c>
      <c r="K298" s="190">
        <f t="shared" si="49"/>
        <v>1213.1</v>
      </c>
      <c r="L298" s="317"/>
    </row>
    <row r="299" spans="1:12" s="82" customFormat="1" ht="21.75" customHeight="1">
      <c r="A299" s="120" t="s">
        <v>166</v>
      </c>
      <c r="B299" s="121" t="s">
        <v>222</v>
      </c>
      <c r="C299" s="121" t="s">
        <v>181</v>
      </c>
      <c r="D299" s="146" t="s">
        <v>212</v>
      </c>
      <c r="E299" s="154" t="s">
        <v>181</v>
      </c>
      <c r="F299" s="154" t="s">
        <v>266</v>
      </c>
      <c r="G299" s="155" t="s">
        <v>348</v>
      </c>
      <c r="H299" s="153" t="s">
        <v>175</v>
      </c>
      <c r="I299" s="190">
        <v>1213.1</v>
      </c>
      <c r="J299" s="190">
        <v>0</v>
      </c>
      <c r="K299" s="190">
        <f>I299+J299</f>
        <v>1213.1</v>
      </c>
      <c r="L299" s="317"/>
    </row>
    <row r="300" spans="1:12" s="82" customFormat="1" ht="42.75" customHeight="1">
      <c r="A300" s="302" t="s">
        <v>349</v>
      </c>
      <c r="B300" s="121" t="s">
        <v>222</v>
      </c>
      <c r="C300" s="121" t="s">
        <v>181</v>
      </c>
      <c r="D300" s="146" t="s">
        <v>212</v>
      </c>
      <c r="E300" s="154" t="s">
        <v>181</v>
      </c>
      <c r="F300" s="154" t="s">
        <v>266</v>
      </c>
      <c r="G300" s="155" t="s">
        <v>350</v>
      </c>
      <c r="H300" s="153"/>
      <c r="I300" s="190">
        <f aca="true" t="shared" si="50" ref="I300:K301">I301</f>
        <v>487.9</v>
      </c>
      <c r="J300" s="190">
        <f t="shared" si="50"/>
        <v>0</v>
      </c>
      <c r="K300" s="190">
        <f t="shared" si="50"/>
        <v>487.9</v>
      </c>
      <c r="L300" s="317"/>
    </row>
    <row r="301" spans="1:12" s="82" customFormat="1" ht="25.5" customHeight="1">
      <c r="A301" s="129" t="s">
        <v>147</v>
      </c>
      <c r="B301" s="121" t="s">
        <v>222</v>
      </c>
      <c r="C301" s="121" t="s">
        <v>181</v>
      </c>
      <c r="D301" s="146" t="s">
        <v>212</v>
      </c>
      <c r="E301" s="147" t="s">
        <v>181</v>
      </c>
      <c r="F301" s="147" t="s">
        <v>266</v>
      </c>
      <c r="G301" s="157" t="s">
        <v>350</v>
      </c>
      <c r="H301" s="158" t="s">
        <v>148</v>
      </c>
      <c r="I301" s="190">
        <f t="shared" si="50"/>
        <v>487.9</v>
      </c>
      <c r="J301" s="190">
        <f t="shared" si="50"/>
        <v>0</v>
      </c>
      <c r="K301" s="190">
        <f t="shared" si="50"/>
        <v>487.9</v>
      </c>
      <c r="L301" s="317"/>
    </row>
    <row r="302" spans="1:12" s="82" customFormat="1" ht="25.5" customHeight="1">
      <c r="A302" s="129" t="s">
        <v>149</v>
      </c>
      <c r="B302" s="121" t="s">
        <v>222</v>
      </c>
      <c r="C302" s="121" t="s">
        <v>181</v>
      </c>
      <c r="D302" s="146" t="s">
        <v>212</v>
      </c>
      <c r="E302" s="147" t="s">
        <v>181</v>
      </c>
      <c r="F302" s="147" t="s">
        <v>266</v>
      </c>
      <c r="G302" s="157" t="s">
        <v>350</v>
      </c>
      <c r="H302" s="158" t="s">
        <v>150</v>
      </c>
      <c r="I302" s="190">
        <v>487.9</v>
      </c>
      <c r="J302" s="190">
        <v>0</v>
      </c>
      <c r="K302" s="190">
        <f>I302+J302</f>
        <v>487.9</v>
      </c>
      <c r="L302" s="317"/>
    </row>
    <row r="303" spans="1:12" s="82" customFormat="1" ht="30" customHeight="1">
      <c r="A303" s="129" t="s">
        <v>332</v>
      </c>
      <c r="B303" s="121" t="s">
        <v>222</v>
      </c>
      <c r="C303" s="121" t="s">
        <v>181</v>
      </c>
      <c r="D303" s="146" t="s">
        <v>212</v>
      </c>
      <c r="E303" s="147" t="s">
        <v>181</v>
      </c>
      <c r="F303" s="147" t="s">
        <v>266</v>
      </c>
      <c r="G303" s="157" t="s">
        <v>333</v>
      </c>
      <c r="H303" s="158"/>
      <c r="I303" s="189">
        <f aca="true" t="shared" si="51" ref="I303:K304">I304</f>
        <v>104.6</v>
      </c>
      <c r="J303" s="190">
        <f t="shared" si="51"/>
        <v>0</v>
      </c>
      <c r="K303" s="190">
        <f t="shared" si="51"/>
        <v>104.6</v>
      </c>
      <c r="L303" s="317"/>
    </row>
    <row r="304" spans="1:12" s="82" customFormat="1" ht="24.75" customHeight="1">
      <c r="A304" s="129" t="s">
        <v>147</v>
      </c>
      <c r="B304" s="121" t="s">
        <v>222</v>
      </c>
      <c r="C304" s="121" t="s">
        <v>181</v>
      </c>
      <c r="D304" s="146" t="s">
        <v>212</v>
      </c>
      <c r="E304" s="147" t="s">
        <v>181</v>
      </c>
      <c r="F304" s="147" t="s">
        <v>266</v>
      </c>
      <c r="G304" s="157" t="s">
        <v>333</v>
      </c>
      <c r="H304" s="158" t="s">
        <v>148</v>
      </c>
      <c r="I304" s="189">
        <f t="shared" si="51"/>
        <v>104.6</v>
      </c>
      <c r="J304" s="190">
        <f t="shared" si="51"/>
        <v>0</v>
      </c>
      <c r="K304" s="190">
        <f t="shared" si="51"/>
        <v>104.6</v>
      </c>
      <c r="L304" s="317"/>
    </row>
    <row r="305" spans="1:12" s="82" customFormat="1" ht="28.5" customHeight="1">
      <c r="A305" s="129" t="s">
        <v>149</v>
      </c>
      <c r="B305" s="121" t="s">
        <v>222</v>
      </c>
      <c r="C305" s="121" t="s">
        <v>181</v>
      </c>
      <c r="D305" s="146" t="s">
        <v>212</v>
      </c>
      <c r="E305" s="147" t="s">
        <v>181</v>
      </c>
      <c r="F305" s="147" t="s">
        <v>266</v>
      </c>
      <c r="G305" s="157" t="s">
        <v>333</v>
      </c>
      <c r="H305" s="158" t="s">
        <v>150</v>
      </c>
      <c r="I305" s="189">
        <v>104.6</v>
      </c>
      <c r="J305" s="190">
        <v>0</v>
      </c>
      <c r="K305" s="190">
        <f>I305+J305</f>
        <v>104.6</v>
      </c>
      <c r="L305" s="317"/>
    </row>
    <row r="306" spans="1:12" s="47" customFormat="1" ht="46.5" customHeight="1">
      <c r="A306" s="293" t="s">
        <v>286</v>
      </c>
      <c r="B306" s="121" t="s">
        <v>222</v>
      </c>
      <c r="C306" s="121" t="s">
        <v>181</v>
      </c>
      <c r="D306" s="146" t="s">
        <v>212</v>
      </c>
      <c r="E306" s="165" t="s">
        <v>212</v>
      </c>
      <c r="F306" s="165" t="s">
        <v>266</v>
      </c>
      <c r="G306" s="166" t="s">
        <v>267</v>
      </c>
      <c r="H306" s="167"/>
      <c r="I306" s="156">
        <f>I312+I307</f>
        <v>180</v>
      </c>
      <c r="J306" s="156">
        <f>J312+J307</f>
        <v>1354.5</v>
      </c>
      <c r="K306" s="156">
        <f>K312+K307</f>
        <v>1534.5</v>
      </c>
      <c r="L306" s="317"/>
    </row>
    <row r="307" spans="1:12" s="47" customFormat="1" ht="46.5" customHeight="1">
      <c r="A307" s="419" t="s">
        <v>391</v>
      </c>
      <c r="B307" s="121" t="s">
        <v>222</v>
      </c>
      <c r="C307" s="121" t="s">
        <v>181</v>
      </c>
      <c r="D307" s="146" t="s">
        <v>212</v>
      </c>
      <c r="E307" s="165" t="s">
        <v>212</v>
      </c>
      <c r="F307" s="165" t="s">
        <v>266</v>
      </c>
      <c r="G307" s="166" t="s">
        <v>390</v>
      </c>
      <c r="H307" s="167"/>
      <c r="I307" s="156">
        <f>I308+I310</f>
        <v>0</v>
      </c>
      <c r="J307" s="156">
        <f>J308+J310</f>
        <v>1354.5</v>
      </c>
      <c r="K307" s="156">
        <f>K308+K310</f>
        <v>1354.5</v>
      </c>
      <c r="L307" s="317"/>
    </row>
    <row r="308" spans="1:12" s="47" customFormat="1" ht="34.5" customHeight="1">
      <c r="A308" s="129" t="s">
        <v>147</v>
      </c>
      <c r="B308" s="121" t="s">
        <v>222</v>
      </c>
      <c r="C308" s="121" t="s">
        <v>181</v>
      </c>
      <c r="D308" s="146" t="s">
        <v>212</v>
      </c>
      <c r="E308" s="165" t="s">
        <v>212</v>
      </c>
      <c r="F308" s="165" t="s">
        <v>266</v>
      </c>
      <c r="G308" s="166" t="s">
        <v>390</v>
      </c>
      <c r="H308" s="167" t="s">
        <v>148</v>
      </c>
      <c r="I308" s="156">
        <f>I309</f>
        <v>0</v>
      </c>
      <c r="J308" s="151">
        <f>J309</f>
        <v>4.5</v>
      </c>
      <c r="K308" s="151">
        <f>K309</f>
        <v>4.5</v>
      </c>
      <c r="L308" s="317"/>
    </row>
    <row r="309" spans="1:12" s="47" customFormat="1" ht="35.25" customHeight="1">
      <c r="A309" s="129" t="s">
        <v>149</v>
      </c>
      <c r="B309" s="121" t="s">
        <v>222</v>
      </c>
      <c r="C309" s="121" t="s">
        <v>181</v>
      </c>
      <c r="D309" s="146" t="s">
        <v>212</v>
      </c>
      <c r="E309" s="165" t="s">
        <v>212</v>
      </c>
      <c r="F309" s="165" t="s">
        <v>266</v>
      </c>
      <c r="G309" s="166" t="s">
        <v>390</v>
      </c>
      <c r="H309" s="167" t="s">
        <v>150</v>
      </c>
      <c r="I309" s="156">
        <v>0</v>
      </c>
      <c r="J309" s="151">
        <v>4.5</v>
      </c>
      <c r="K309" s="151">
        <v>4.5</v>
      </c>
      <c r="L309" s="317"/>
    </row>
    <row r="310" spans="1:12" s="47" customFormat="1" ht="35.25" customHeight="1">
      <c r="A310" s="120" t="s">
        <v>157</v>
      </c>
      <c r="B310" s="121" t="s">
        <v>222</v>
      </c>
      <c r="C310" s="121" t="s">
        <v>181</v>
      </c>
      <c r="D310" s="146" t="s">
        <v>212</v>
      </c>
      <c r="E310" s="165" t="s">
        <v>212</v>
      </c>
      <c r="F310" s="165" t="s">
        <v>266</v>
      </c>
      <c r="G310" s="166" t="s">
        <v>390</v>
      </c>
      <c r="H310" s="167" t="s">
        <v>158</v>
      </c>
      <c r="I310" s="156">
        <f>I311</f>
        <v>0</v>
      </c>
      <c r="J310" s="151">
        <f>J311</f>
        <v>1350</v>
      </c>
      <c r="K310" s="151">
        <f>K311</f>
        <v>1350</v>
      </c>
      <c r="L310" s="317"/>
    </row>
    <row r="311" spans="1:12" s="47" customFormat="1" ht="46.5" customHeight="1">
      <c r="A311" s="120" t="s">
        <v>274</v>
      </c>
      <c r="B311" s="121" t="s">
        <v>222</v>
      </c>
      <c r="C311" s="121" t="s">
        <v>181</v>
      </c>
      <c r="D311" s="146" t="s">
        <v>212</v>
      </c>
      <c r="E311" s="165" t="s">
        <v>212</v>
      </c>
      <c r="F311" s="165" t="s">
        <v>266</v>
      </c>
      <c r="G311" s="166" t="s">
        <v>390</v>
      </c>
      <c r="H311" s="167" t="s">
        <v>275</v>
      </c>
      <c r="I311" s="156">
        <v>0</v>
      </c>
      <c r="J311" s="151">
        <v>1350</v>
      </c>
      <c r="K311" s="151">
        <v>1350</v>
      </c>
      <c r="L311" s="317"/>
    </row>
    <row r="312" spans="1:12" s="47" customFormat="1" ht="21.75" customHeight="1">
      <c r="A312" s="293" t="s">
        <v>3</v>
      </c>
      <c r="B312" s="121" t="s">
        <v>222</v>
      </c>
      <c r="C312" s="121" t="s">
        <v>181</v>
      </c>
      <c r="D312" s="146" t="s">
        <v>212</v>
      </c>
      <c r="E312" s="165" t="s">
        <v>212</v>
      </c>
      <c r="F312" s="165" t="s">
        <v>266</v>
      </c>
      <c r="G312" s="166" t="s">
        <v>4</v>
      </c>
      <c r="H312" s="167"/>
      <c r="I312" s="156">
        <f>I313+I315</f>
        <v>180</v>
      </c>
      <c r="J312" s="151">
        <f>J313+J315</f>
        <v>0</v>
      </c>
      <c r="K312" s="151">
        <f>K313+K315</f>
        <v>180</v>
      </c>
      <c r="L312" s="317"/>
    </row>
    <row r="313" spans="1:12" s="47" customFormat="1" ht="30.75" customHeight="1">
      <c r="A313" s="293" t="s">
        <v>251</v>
      </c>
      <c r="B313" s="121" t="s">
        <v>222</v>
      </c>
      <c r="C313" s="121" t="s">
        <v>181</v>
      </c>
      <c r="D313" s="146" t="s">
        <v>212</v>
      </c>
      <c r="E313" s="165" t="s">
        <v>212</v>
      </c>
      <c r="F313" s="165" t="s">
        <v>266</v>
      </c>
      <c r="G313" s="166" t="s">
        <v>4</v>
      </c>
      <c r="H313" s="167" t="s">
        <v>148</v>
      </c>
      <c r="I313" s="156">
        <f>I314</f>
        <v>29</v>
      </c>
      <c r="J313" s="151">
        <f>J314</f>
        <v>0</v>
      </c>
      <c r="K313" s="151">
        <f>K314</f>
        <v>29</v>
      </c>
      <c r="L313" s="317"/>
    </row>
    <row r="314" spans="1:12" s="47" customFormat="1" ht="39.75" customHeight="1">
      <c r="A314" s="293" t="s">
        <v>149</v>
      </c>
      <c r="B314" s="121" t="s">
        <v>222</v>
      </c>
      <c r="C314" s="121" t="s">
        <v>181</v>
      </c>
      <c r="D314" s="146" t="s">
        <v>212</v>
      </c>
      <c r="E314" s="165" t="s">
        <v>212</v>
      </c>
      <c r="F314" s="165" t="s">
        <v>266</v>
      </c>
      <c r="G314" s="166" t="s">
        <v>4</v>
      </c>
      <c r="H314" s="167" t="s">
        <v>150</v>
      </c>
      <c r="I314" s="156">
        <v>29</v>
      </c>
      <c r="J314" s="151"/>
      <c r="K314" s="205">
        <f>I314+J314</f>
        <v>29</v>
      </c>
      <c r="L314" s="317"/>
    </row>
    <row r="315" spans="1:12" s="47" customFormat="1" ht="17.25" customHeight="1">
      <c r="A315" s="120" t="s">
        <v>157</v>
      </c>
      <c r="B315" s="121" t="s">
        <v>222</v>
      </c>
      <c r="C315" s="121" t="s">
        <v>181</v>
      </c>
      <c r="D315" s="146" t="s">
        <v>212</v>
      </c>
      <c r="E315" s="154" t="s">
        <v>212</v>
      </c>
      <c r="F315" s="154" t="s">
        <v>266</v>
      </c>
      <c r="G315" s="155" t="s">
        <v>4</v>
      </c>
      <c r="H315" s="153" t="s">
        <v>158</v>
      </c>
      <c r="I315" s="127">
        <f>I316</f>
        <v>151</v>
      </c>
      <c r="J315" s="128">
        <f>J316</f>
        <v>0</v>
      </c>
      <c r="K315" s="128">
        <f>K316</f>
        <v>151</v>
      </c>
      <c r="L315" s="317"/>
    </row>
    <row r="316" spans="1:12" s="47" customFormat="1" ht="44.25" customHeight="1">
      <c r="A316" s="120" t="s">
        <v>274</v>
      </c>
      <c r="B316" s="121" t="s">
        <v>222</v>
      </c>
      <c r="C316" s="121" t="s">
        <v>181</v>
      </c>
      <c r="D316" s="146" t="s">
        <v>212</v>
      </c>
      <c r="E316" s="154" t="s">
        <v>212</v>
      </c>
      <c r="F316" s="154" t="s">
        <v>266</v>
      </c>
      <c r="G316" s="155" t="s">
        <v>4</v>
      </c>
      <c r="H316" s="153" t="s">
        <v>275</v>
      </c>
      <c r="I316" s="127">
        <v>151</v>
      </c>
      <c r="J316" s="128"/>
      <c r="K316" s="128">
        <f>I316+J316</f>
        <v>151</v>
      </c>
      <c r="L316" s="317"/>
    </row>
    <row r="317" spans="1:12" s="82" customFormat="1" ht="12.75">
      <c r="A317" s="296" t="s">
        <v>187</v>
      </c>
      <c r="B317" s="121" t="s">
        <v>222</v>
      </c>
      <c r="C317" s="121" t="s">
        <v>183</v>
      </c>
      <c r="D317" s="146"/>
      <c r="E317" s="147"/>
      <c r="F317" s="147"/>
      <c r="G317" s="157"/>
      <c r="H317" s="158"/>
      <c r="I317" s="189">
        <f>I323+I318</f>
        <v>14687.599999999999</v>
      </c>
      <c r="J317" s="190">
        <f>J323+J318</f>
        <v>-546</v>
      </c>
      <c r="K317" s="190">
        <f>K323+K318</f>
        <v>14141.599999999999</v>
      </c>
      <c r="L317" s="317"/>
    </row>
    <row r="318" spans="1:12" s="82" customFormat="1" ht="12.75">
      <c r="A318" s="296" t="s">
        <v>259</v>
      </c>
      <c r="B318" s="121" t="s">
        <v>222</v>
      </c>
      <c r="C318" s="121" t="s">
        <v>183</v>
      </c>
      <c r="D318" s="146" t="s">
        <v>179</v>
      </c>
      <c r="E318" s="147"/>
      <c r="F318" s="147"/>
      <c r="G318" s="157"/>
      <c r="H318" s="158"/>
      <c r="I318" s="189">
        <f>I319</f>
        <v>600</v>
      </c>
      <c r="J318" s="190">
        <f aca="true" t="shared" si="52" ref="J318:K321">J319</f>
        <v>0</v>
      </c>
      <c r="K318" s="190">
        <f t="shared" si="52"/>
        <v>600</v>
      </c>
      <c r="L318" s="317"/>
    </row>
    <row r="319" spans="1:12" s="82" customFormat="1" ht="12.75">
      <c r="A319" s="129" t="s">
        <v>308</v>
      </c>
      <c r="B319" s="121" t="s">
        <v>222</v>
      </c>
      <c r="C319" s="121" t="s">
        <v>183</v>
      </c>
      <c r="D319" s="146" t="s">
        <v>179</v>
      </c>
      <c r="E319" s="147" t="s">
        <v>309</v>
      </c>
      <c r="F319" s="147" t="s">
        <v>266</v>
      </c>
      <c r="G319" s="126" t="s">
        <v>267</v>
      </c>
      <c r="H319" s="132"/>
      <c r="I319" s="189">
        <f>I320</f>
        <v>600</v>
      </c>
      <c r="J319" s="190">
        <f t="shared" si="52"/>
        <v>0</v>
      </c>
      <c r="K319" s="190">
        <f t="shared" si="52"/>
        <v>600</v>
      </c>
      <c r="L319" s="317"/>
    </row>
    <row r="320" spans="1:12" s="82" customFormat="1" ht="12.75">
      <c r="A320" s="129" t="s">
        <v>311</v>
      </c>
      <c r="B320" s="121" t="s">
        <v>222</v>
      </c>
      <c r="C320" s="121" t="s">
        <v>183</v>
      </c>
      <c r="D320" s="146" t="s">
        <v>179</v>
      </c>
      <c r="E320" s="147" t="s">
        <v>309</v>
      </c>
      <c r="F320" s="147" t="s">
        <v>266</v>
      </c>
      <c r="G320" s="153" t="s">
        <v>310</v>
      </c>
      <c r="H320" s="204"/>
      <c r="I320" s="189">
        <f>I321</f>
        <v>600</v>
      </c>
      <c r="J320" s="190">
        <f t="shared" si="52"/>
        <v>0</v>
      </c>
      <c r="K320" s="190">
        <f t="shared" si="52"/>
        <v>600</v>
      </c>
      <c r="L320" s="317"/>
    </row>
    <row r="321" spans="1:12" s="82" customFormat="1" ht="25.5">
      <c r="A321" s="129" t="s">
        <v>162</v>
      </c>
      <c r="B321" s="121" t="s">
        <v>222</v>
      </c>
      <c r="C321" s="121" t="s">
        <v>183</v>
      </c>
      <c r="D321" s="146" t="s">
        <v>179</v>
      </c>
      <c r="E321" s="147" t="s">
        <v>309</v>
      </c>
      <c r="F321" s="147" t="s">
        <v>266</v>
      </c>
      <c r="G321" s="153" t="s">
        <v>310</v>
      </c>
      <c r="H321" s="204" t="s">
        <v>163</v>
      </c>
      <c r="I321" s="189">
        <f>I322</f>
        <v>600</v>
      </c>
      <c r="J321" s="190">
        <f t="shared" si="52"/>
        <v>0</v>
      </c>
      <c r="K321" s="190">
        <f t="shared" si="52"/>
        <v>600</v>
      </c>
      <c r="L321" s="317"/>
    </row>
    <row r="322" spans="1:12" s="82" customFormat="1" ht="12.75">
      <c r="A322" s="129" t="s">
        <v>49</v>
      </c>
      <c r="B322" s="121" t="s">
        <v>222</v>
      </c>
      <c r="C322" s="121" t="s">
        <v>183</v>
      </c>
      <c r="D322" s="146" t="s">
        <v>179</v>
      </c>
      <c r="E322" s="147" t="s">
        <v>309</v>
      </c>
      <c r="F322" s="147" t="s">
        <v>266</v>
      </c>
      <c r="G322" s="126" t="s">
        <v>310</v>
      </c>
      <c r="H322" s="132" t="s">
        <v>80</v>
      </c>
      <c r="I322" s="189">
        <v>600</v>
      </c>
      <c r="J322" s="190"/>
      <c r="K322" s="128">
        <f>I322+J322</f>
        <v>600</v>
      </c>
      <c r="L322" s="317"/>
    </row>
    <row r="323" spans="1:12" s="82" customFormat="1" ht="12.75">
      <c r="A323" s="288" t="s">
        <v>199</v>
      </c>
      <c r="B323" s="121" t="s">
        <v>222</v>
      </c>
      <c r="C323" s="121" t="s">
        <v>183</v>
      </c>
      <c r="D323" s="146" t="s">
        <v>186</v>
      </c>
      <c r="E323" s="147"/>
      <c r="F323" s="147"/>
      <c r="G323" s="157"/>
      <c r="H323" s="158"/>
      <c r="I323" s="189">
        <f>I324+I334</f>
        <v>14087.599999999999</v>
      </c>
      <c r="J323" s="190">
        <f>J324+J334</f>
        <v>-546</v>
      </c>
      <c r="K323" s="190">
        <f>K324+K334</f>
        <v>13541.599999999999</v>
      </c>
      <c r="L323" s="317"/>
    </row>
    <row r="324" spans="1:12" s="47" customFormat="1" ht="51">
      <c r="A324" s="292" t="s">
        <v>36</v>
      </c>
      <c r="B324" s="121" t="s">
        <v>222</v>
      </c>
      <c r="C324" s="121" t="s">
        <v>183</v>
      </c>
      <c r="D324" s="146" t="s">
        <v>186</v>
      </c>
      <c r="E324" s="161" t="s">
        <v>181</v>
      </c>
      <c r="F324" s="161" t="s">
        <v>266</v>
      </c>
      <c r="G324" s="162" t="s">
        <v>267</v>
      </c>
      <c r="H324" s="164"/>
      <c r="I324" s="127">
        <f>I325+I328+I331</f>
        <v>3178</v>
      </c>
      <c r="J324" s="128">
        <f>J325+J328+J331</f>
        <v>-546</v>
      </c>
      <c r="K324" s="128">
        <f>K325+K328+K331</f>
        <v>2632</v>
      </c>
      <c r="L324" s="317"/>
    </row>
    <row r="325" spans="1:12" s="47" customFormat="1" ht="25.5">
      <c r="A325" s="120" t="s">
        <v>250</v>
      </c>
      <c r="B325" s="121" t="s">
        <v>222</v>
      </c>
      <c r="C325" s="121" t="s">
        <v>183</v>
      </c>
      <c r="D325" s="146" t="s">
        <v>186</v>
      </c>
      <c r="E325" s="154" t="s">
        <v>181</v>
      </c>
      <c r="F325" s="154" t="s">
        <v>266</v>
      </c>
      <c r="G325" s="155" t="s">
        <v>176</v>
      </c>
      <c r="H325" s="153"/>
      <c r="I325" s="127">
        <f aca="true" t="shared" si="53" ref="I325:K326">I326</f>
        <v>2000</v>
      </c>
      <c r="J325" s="128">
        <f t="shared" si="53"/>
        <v>0</v>
      </c>
      <c r="K325" s="128">
        <f t="shared" si="53"/>
        <v>2000</v>
      </c>
      <c r="L325" s="317"/>
    </row>
    <row r="326" spans="1:12" s="47" customFormat="1" ht="12.75">
      <c r="A326" s="120" t="s">
        <v>213</v>
      </c>
      <c r="B326" s="121" t="s">
        <v>222</v>
      </c>
      <c r="C326" s="121" t="s">
        <v>183</v>
      </c>
      <c r="D326" s="146" t="s">
        <v>186</v>
      </c>
      <c r="E326" s="154" t="s">
        <v>181</v>
      </c>
      <c r="F326" s="154" t="s">
        <v>266</v>
      </c>
      <c r="G326" s="155" t="s">
        <v>176</v>
      </c>
      <c r="H326" s="153" t="s">
        <v>227</v>
      </c>
      <c r="I326" s="127">
        <f t="shared" si="53"/>
        <v>2000</v>
      </c>
      <c r="J326" s="128">
        <f t="shared" si="53"/>
        <v>0</v>
      </c>
      <c r="K326" s="128">
        <f t="shared" si="53"/>
        <v>2000</v>
      </c>
      <c r="L326" s="317"/>
    </row>
    <row r="327" spans="1:12" s="47" customFormat="1" ht="18.75" customHeight="1">
      <c r="A327" s="120" t="s">
        <v>166</v>
      </c>
      <c r="B327" s="121" t="s">
        <v>222</v>
      </c>
      <c r="C327" s="121" t="s">
        <v>183</v>
      </c>
      <c r="D327" s="146" t="s">
        <v>186</v>
      </c>
      <c r="E327" s="154" t="s">
        <v>181</v>
      </c>
      <c r="F327" s="154" t="s">
        <v>266</v>
      </c>
      <c r="G327" s="155" t="s">
        <v>176</v>
      </c>
      <c r="H327" s="153" t="s">
        <v>175</v>
      </c>
      <c r="I327" s="127">
        <v>2000</v>
      </c>
      <c r="J327" s="128">
        <v>0</v>
      </c>
      <c r="K327" s="128">
        <f>I327+J327</f>
        <v>2000</v>
      </c>
      <c r="L327" s="317"/>
    </row>
    <row r="328" spans="1:12" s="47" customFormat="1" ht="25.5">
      <c r="A328" s="288" t="s">
        <v>250</v>
      </c>
      <c r="B328" s="121" t="s">
        <v>222</v>
      </c>
      <c r="C328" s="121" t="s">
        <v>183</v>
      </c>
      <c r="D328" s="146" t="s">
        <v>186</v>
      </c>
      <c r="E328" s="124" t="s">
        <v>181</v>
      </c>
      <c r="F328" s="124" t="s">
        <v>266</v>
      </c>
      <c r="G328" s="125" t="s">
        <v>60</v>
      </c>
      <c r="H328" s="126"/>
      <c r="I328" s="127">
        <f aca="true" t="shared" si="54" ref="I328:K329">I329</f>
        <v>303</v>
      </c>
      <c r="J328" s="128">
        <f t="shared" si="54"/>
        <v>0</v>
      </c>
      <c r="K328" s="128">
        <f t="shared" si="54"/>
        <v>303</v>
      </c>
      <c r="L328" s="317"/>
    </row>
    <row r="329" spans="1:12" s="47" customFormat="1" ht="12.75">
      <c r="A329" s="120" t="s">
        <v>213</v>
      </c>
      <c r="B329" s="121" t="s">
        <v>222</v>
      </c>
      <c r="C329" s="121" t="s">
        <v>183</v>
      </c>
      <c r="D329" s="146" t="s">
        <v>186</v>
      </c>
      <c r="E329" s="154" t="s">
        <v>181</v>
      </c>
      <c r="F329" s="154" t="s">
        <v>266</v>
      </c>
      <c r="G329" s="155" t="s">
        <v>60</v>
      </c>
      <c r="H329" s="153" t="s">
        <v>227</v>
      </c>
      <c r="I329" s="127">
        <f t="shared" si="54"/>
        <v>303</v>
      </c>
      <c r="J329" s="128">
        <f t="shared" si="54"/>
        <v>0</v>
      </c>
      <c r="K329" s="128">
        <f t="shared" si="54"/>
        <v>303</v>
      </c>
      <c r="L329" s="317"/>
    </row>
    <row r="330" spans="1:12" s="47" customFormat="1" ht="13.5" customHeight="1">
      <c r="A330" s="120" t="s">
        <v>166</v>
      </c>
      <c r="B330" s="121" t="s">
        <v>222</v>
      </c>
      <c r="C330" s="121" t="s">
        <v>183</v>
      </c>
      <c r="D330" s="146" t="s">
        <v>186</v>
      </c>
      <c r="E330" s="154" t="s">
        <v>181</v>
      </c>
      <c r="F330" s="154" t="s">
        <v>266</v>
      </c>
      <c r="G330" s="155" t="s">
        <v>60</v>
      </c>
      <c r="H330" s="153" t="s">
        <v>175</v>
      </c>
      <c r="I330" s="127">
        <v>303</v>
      </c>
      <c r="J330" s="128">
        <v>0</v>
      </c>
      <c r="K330" s="128">
        <f>I330+J330</f>
        <v>303</v>
      </c>
      <c r="L330" s="317"/>
    </row>
    <row r="331" spans="1:12" s="47" customFormat="1" ht="13.5" customHeight="1">
      <c r="A331" s="291" t="s">
        <v>50</v>
      </c>
      <c r="B331" s="121" t="s">
        <v>222</v>
      </c>
      <c r="C331" s="121" t="s">
        <v>183</v>
      </c>
      <c r="D331" s="146" t="s">
        <v>186</v>
      </c>
      <c r="E331" s="124" t="s">
        <v>181</v>
      </c>
      <c r="F331" s="124" t="s">
        <v>266</v>
      </c>
      <c r="G331" s="163">
        <v>8018</v>
      </c>
      <c r="H331" s="126"/>
      <c r="I331" s="127">
        <f aca="true" t="shared" si="55" ref="I331:K332">I332</f>
        <v>875</v>
      </c>
      <c r="J331" s="128">
        <f t="shared" si="55"/>
        <v>-546</v>
      </c>
      <c r="K331" s="128">
        <f t="shared" si="55"/>
        <v>329</v>
      </c>
      <c r="L331" s="317"/>
    </row>
    <row r="332" spans="1:12" s="47" customFormat="1" ht="28.5" customHeight="1">
      <c r="A332" s="120" t="s">
        <v>147</v>
      </c>
      <c r="B332" s="121" t="s">
        <v>222</v>
      </c>
      <c r="C332" s="121" t="s">
        <v>183</v>
      </c>
      <c r="D332" s="146" t="s">
        <v>186</v>
      </c>
      <c r="E332" s="154" t="s">
        <v>181</v>
      </c>
      <c r="F332" s="154" t="s">
        <v>266</v>
      </c>
      <c r="G332" s="125" t="s">
        <v>61</v>
      </c>
      <c r="H332" s="126" t="s">
        <v>148</v>
      </c>
      <c r="I332" s="127">
        <f t="shared" si="55"/>
        <v>875</v>
      </c>
      <c r="J332" s="128">
        <f t="shared" si="55"/>
        <v>-546</v>
      </c>
      <c r="K332" s="128">
        <f t="shared" si="55"/>
        <v>329</v>
      </c>
      <c r="L332" s="317"/>
    </row>
    <row r="333" spans="1:19" s="47" customFormat="1" ht="33.75" customHeight="1">
      <c r="A333" s="120" t="s">
        <v>149</v>
      </c>
      <c r="B333" s="121" t="s">
        <v>222</v>
      </c>
      <c r="C333" s="121" t="s">
        <v>183</v>
      </c>
      <c r="D333" s="146" t="s">
        <v>186</v>
      </c>
      <c r="E333" s="154" t="s">
        <v>181</v>
      </c>
      <c r="F333" s="154" t="s">
        <v>266</v>
      </c>
      <c r="G333" s="125" t="s">
        <v>61</v>
      </c>
      <c r="H333" s="126" t="s">
        <v>150</v>
      </c>
      <c r="I333" s="127">
        <v>875</v>
      </c>
      <c r="J333" s="128">
        <v>-546</v>
      </c>
      <c r="K333" s="205">
        <f>I333+J333</f>
        <v>329</v>
      </c>
      <c r="L333" s="317"/>
      <c r="M333" s="386"/>
      <c r="N333" s="386"/>
      <c r="O333" s="386"/>
      <c r="P333" s="386"/>
      <c r="Q333" s="386"/>
      <c r="R333" s="386"/>
      <c r="S333" s="386"/>
    </row>
    <row r="334" spans="1:12" s="47" customFormat="1" ht="23.25" customHeight="1">
      <c r="A334" s="120" t="s">
        <v>38</v>
      </c>
      <c r="B334" s="121" t="s">
        <v>222</v>
      </c>
      <c r="C334" s="121" t="s">
        <v>183</v>
      </c>
      <c r="D334" s="146" t="s">
        <v>186</v>
      </c>
      <c r="E334" s="124" t="s">
        <v>39</v>
      </c>
      <c r="F334" s="124" t="s">
        <v>266</v>
      </c>
      <c r="G334" s="125" t="s">
        <v>267</v>
      </c>
      <c r="H334" s="126"/>
      <c r="I334" s="128">
        <f>I335+I338+I341</f>
        <v>10909.599999999999</v>
      </c>
      <c r="J334" s="205">
        <f>J335+J338+J341</f>
        <v>0</v>
      </c>
      <c r="K334" s="205">
        <f>K335+K338+K341</f>
        <v>10909.599999999999</v>
      </c>
      <c r="L334" s="317"/>
    </row>
    <row r="335" spans="1:12" s="47" customFormat="1" ht="33.75" customHeight="1">
      <c r="A335" s="120" t="s">
        <v>250</v>
      </c>
      <c r="B335" s="121" t="s">
        <v>222</v>
      </c>
      <c r="C335" s="121" t="s">
        <v>183</v>
      </c>
      <c r="D335" s="146" t="s">
        <v>186</v>
      </c>
      <c r="E335" s="154" t="s">
        <v>39</v>
      </c>
      <c r="F335" s="154" t="s">
        <v>266</v>
      </c>
      <c r="G335" s="155" t="s">
        <v>176</v>
      </c>
      <c r="H335" s="153"/>
      <c r="I335" s="128">
        <f aca="true" t="shared" si="56" ref="I335:K336">I336</f>
        <v>9524.8</v>
      </c>
      <c r="J335" s="205">
        <f t="shared" si="56"/>
        <v>0</v>
      </c>
      <c r="K335" s="205">
        <f t="shared" si="56"/>
        <v>9524.8</v>
      </c>
      <c r="L335" s="317"/>
    </row>
    <row r="336" spans="1:12" s="47" customFormat="1" ht="33.75" customHeight="1">
      <c r="A336" s="120" t="s">
        <v>162</v>
      </c>
      <c r="B336" s="121" t="s">
        <v>222</v>
      </c>
      <c r="C336" s="121" t="s">
        <v>183</v>
      </c>
      <c r="D336" s="146" t="s">
        <v>186</v>
      </c>
      <c r="E336" s="154" t="s">
        <v>39</v>
      </c>
      <c r="F336" s="154" t="s">
        <v>266</v>
      </c>
      <c r="G336" s="155" t="s">
        <v>176</v>
      </c>
      <c r="H336" s="153" t="s">
        <v>163</v>
      </c>
      <c r="I336" s="127">
        <f t="shared" si="56"/>
        <v>9524.8</v>
      </c>
      <c r="J336" s="128">
        <f t="shared" si="56"/>
        <v>0</v>
      </c>
      <c r="K336" s="128">
        <f t="shared" si="56"/>
        <v>9524.8</v>
      </c>
      <c r="L336" s="317"/>
    </row>
    <row r="337" spans="1:12" s="47" customFormat="1" ht="18.75" customHeight="1">
      <c r="A337" s="120" t="s">
        <v>49</v>
      </c>
      <c r="B337" s="121" t="s">
        <v>222</v>
      </c>
      <c r="C337" s="121" t="s">
        <v>183</v>
      </c>
      <c r="D337" s="146" t="s">
        <v>186</v>
      </c>
      <c r="E337" s="154" t="s">
        <v>39</v>
      </c>
      <c r="F337" s="154" t="s">
        <v>266</v>
      </c>
      <c r="G337" s="155" t="s">
        <v>176</v>
      </c>
      <c r="H337" s="153" t="s">
        <v>80</v>
      </c>
      <c r="I337" s="127">
        <v>9524.8</v>
      </c>
      <c r="J337" s="128">
        <v>0</v>
      </c>
      <c r="K337" s="128">
        <f>I337+J337</f>
        <v>9524.8</v>
      </c>
      <c r="L337" s="317"/>
    </row>
    <row r="338" spans="1:12" s="47" customFormat="1" ht="33.75" customHeight="1">
      <c r="A338" s="288" t="s">
        <v>250</v>
      </c>
      <c r="B338" s="121" t="s">
        <v>222</v>
      </c>
      <c r="C338" s="121" t="s">
        <v>183</v>
      </c>
      <c r="D338" s="146" t="s">
        <v>186</v>
      </c>
      <c r="E338" s="124" t="s">
        <v>39</v>
      </c>
      <c r="F338" s="124" t="s">
        <v>266</v>
      </c>
      <c r="G338" s="125" t="s">
        <v>60</v>
      </c>
      <c r="H338" s="126"/>
      <c r="I338" s="127">
        <f aca="true" t="shared" si="57" ref="I338:K339">I339</f>
        <v>1379.8</v>
      </c>
      <c r="J338" s="128">
        <f t="shared" si="57"/>
        <v>0</v>
      </c>
      <c r="K338" s="128">
        <f t="shared" si="57"/>
        <v>1379.8</v>
      </c>
      <c r="L338" s="317"/>
    </row>
    <row r="339" spans="1:12" s="47" customFormat="1" ht="33.75" customHeight="1">
      <c r="A339" s="120" t="s">
        <v>162</v>
      </c>
      <c r="B339" s="121" t="s">
        <v>222</v>
      </c>
      <c r="C339" s="121" t="s">
        <v>183</v>
      </c>
      <c r="D339" s="146" t="s">
        <v>186</v>
      </c>
      <c r="E339" s="154" t="s">
        <v>39</v>
      </c>
      <c r="F339" s="154" t="s">
        <v>266</v>
      </c>
      <c r="G339" s="155" t="s">
        <v>60</v>
      </c>
      <c r="H339" s="153" t="s">
        <v>163</v>
      </c>
      <c r="I339" s="128">
        <f t="shared" si="57"/>
        <v>1379.8</v>
      </c>
      <c r="J339" s="205">
        <f t="shared" si="57"/>
        <v>0</v>
      </c>
      <c r="K339" s="128">
        <f t="shared" si="57"/>
        <v>1379.8</v>
      </c>
      <c r="L339" s="317"/>
    </row>
    <row r="340" spans="1:12" s="47" customFormat="1" ht="18.75" customHeight="1">
      <c r="A340" s="120" t="s">
        <v>49</v>
      </c>
      <c r="B340" s="121" t="s">
        <v>222</v>
      </c>
      <c r="C340" s="121" t="s">
        <v>183</v>
      </c>
      <c r="D340" s="146" t="s">
        <v>186</v>
      </c>
      <c r="E340" s="154" t="s">
        <v>39</v>
      </c>
      <c r="F340" s="154" t="s">
        <v>266</v>
      </c>
      <c r="G340" s="155" t="s">
        <v>60</v>
      </c>
      <c r="H340" s="153" t="s">
        <v>80</v>
      </c>
      <c r="I340" s="128">
        <v>1379.8</v>
      </c>
      <c r="J340" s="205">
        <v>0</v>
      </c>
      <c r="K340" s="205">
        <f>I340+J340</f>
        <v>1379.8</v>
      </c>
      <c r="L340" s="317"/>
    </row>
    <row r="341" spans="1:12" s="47" customFormat="1" ht="39" customHeight="1">
      <c r="A341" s="120" t="s">
        <v>334</v>
      </c>
      <c r="B341" s="121" t="s">
        <v>222</v>
      </c>
      <c r="C341" s="121" t="s">
        <v>183</v>
      </c>
      <c r="D341" s="146" t="s">
        <v>186</v>
      </c>
      <c r="E341" s="124" t="s">
        <v>39</v>
      </c>
      <c r="F341" s="124" t="s">
        <v>266</v>
      </c>
      <c r="G341" s="125" t="s">
        <v>336</v>
      </c>
      <c r="H341" s="126"/>
      <c r="I341" s="128">
        <f aca="true" t="shared" si="58" ref="I341:K343">I342</f>
        <v>5</v>
      </c>
      <c r="J341" s="128">
        <f t="shared" si="58"/>
        <v>0</v>
      </c>
      <c r="K341" s="128">
        <f t="shared" si="58"/>
        <v>5</v>
      </c>
      <c r="L341" s="317"/>
    </row>
    <row r="342" spans="1:12" s="47" customFormat="1" ht="31.5" customHeight="1">
      <c r="A342" s="120" t="s">
        <v>335</v>
      </c>
      <c r="B342" s="121" t="s">
        <v>222</v>
      </c>
      <c r="C342" s="121" t="s">
        <v>183</v>
      </c>
      <c r="D342" s="146" t="s">
        <v>186</v>
      </c>
      <c r="E342" s="154" t="s">
        <v>39</v>
      </c>
      <c r="F342" s="154" t="s">
        <v>266</v>
      </c>
      <c r="G342" s="155" t="s">
        <v>337</v>
      </c>
      <c r="H342" s="153"/>
      <c r="I342" s="128">
        <f t="shared" si="58"/>
        <v>5</v>
      </c>
      <c r="J342" s="128">
        <f t="shared" si="58"/>
        <v>0</v>
      </c>
      <c r="K342" s="128">
        <f t="shared" si="58"/>
        <v>5</v>
      </c>
      <c r="L342" s="317"/>
    </row>
    <row r="343" spans="1:12" s="47" customFormat="1" ht="29.25" customHeight="1">
      <c r="A343" s="120" t="s">
        <v>162</v>
      </c>
      <c r="B343" s="121" t="s">
        <v>222</v>
      </c>
      <c r="C343" s="121" t="s">
        <v>183</v>
      </c>
      <c r="D343" s="146" t="s">
        <v>186</v>
      </c>
      <c r="E343" s="154" t="s">
        <v>39</v>
      </c>
      <c r="F343" s="154" t="s">
        <v>266</v>
      </c>
      <c r="G343" s="155" t="s">
        <v>337</v>
      </c>
      <c r="H343" s="153" t="s">
        <v>163</v>
      </c>
      <c r="I343" s="128">
        <v>5</v>
      </c>
      <c r="J343" s="205">
        <f t="shared" si="58"/>
        <v>0</v>
      </c>
      <c r="K343" s="205">
        <f t="shared" si="58"/>
        <v>5</v>
      </c>
      <c r="L343" s="317"/>
    </row>
    <row r="344" spans="1:12" s="47" customFormat="1" ht="18.75" customHeight="1">
      <c r="A344" s="120" t="s">
        <v>49</v>
      </c>
      <c r="B344" s="121" t="s">
        <v>222</v>
      </c>
      <c r="C344" s="121" t="s">
        <v>183</v>
      </c>
      <c r="D344" s="146" t="s">
        <v>186</v>
      </c>
      <c r="E344" s="124" t="s">
        <v>39</v>
      </c>
      <c r="F344" s="124" t="s">
        <v>266</v>
      </c>
      <c r="G344" s="125" t="s">
        <v>337</v>
      </c>
      <c r="H344" s="126" t="s">
        <v>80</v>
      </c>
      <c r="I344" s="128">
        <v>5</v>
      </c>
      <c r="J344" s="205">
        <v>0</v>
      </c>
      <c r="K344" s="205">
        <f>I344+J344</f>
        <v>5</v>
      </c>
      <c r="L344" s="317"/>
    </row>
    <row r="345" spans="1:12" s="82" customFormat="1" ht="14.25" customHeight="1">
      <c r="A345" s="288" t="s">
        <v>188</v>
      </c>
      <c r="B345" s="121" t="s">
        <v>222</v>
      </c>
      <c r="C345" s="121" t="s">
        <v>184</v>
      </c>
      <c r="D345" s="146"/>
      <c r="E345" s="147"/>
      <c r="F345" s="147"/>
      <c r="G345" s="157"/>
      <c r="H345" s="158"/>
      <c r="I345" s="127">
        <f>I346+I356+I351</f>
        <v>3905.5</v>
      </c>
      <c r="J345" s="127">
        <f>J346+J356+J351</f>
        <v>50</v>
      </c>
      <c r="K345" s="127">
        <f>K346+K356+K351</f>
        <v>3955.5</v>
      </c>
      <c r="L345" s="317"/>
    </row>
    <row r="346" spans="1:12" s="47" customFormat="1" ht="17.25" customHeight="1">
      <c r="A346" s="288" t="s">
        <v>307</v>
      </c>
      <c r="B346" s="121" t="s">
        <v>222</v>
      </c>
      <c r="C346" s="121" t="s">
        <v>184</v>
      </c>
      <c r="D346" s="146" t="s">
        <v>179</v>
      </c>
      <c r="E346" s="147"/>
      <c r="F346" s="147"/>
      <c r="G346" s="157"/>
      <c r="H346" s="158"/>
      <c r="I346" s="127">
        <f>I347</f>
        <v>3600</v>
      </c>
      <c r="J346" s="128">
        <f aca="true" t="shared" si="59" ref="J346:K354">J347</f>
        <v>0</v>
      </c>
      <c r="K346" s="128">
        <f t="shared" si="59"/>
        <v>3600</v>
      </c>
      <c r="L346" s="317"/>
    </row>
    <row r="347" spans="1:12" s="47" customFormat="1" ht="51" customHeight="1">
      <c r="A347" s="120" t="s">
        <v>17</v>
      </c>
      <c r="B347" s="121" t="s">
        <v>222</v>
      </c>
      <c r="C347" s="121" t="s">
        <v>184</v>
      </c>
      <c r="D347" s="146" t="s">
        <v>179</v>
      </c>
      <c r="E347" s="124" t="s">
        <v>19</v>
      </c>
      <c r="F347" s="124" t="s">
        <v>266</v>
      </c>
      <c r="G347" s="125" t="s">
        <v>267</v>
      </c>
      <c r="H347" s="170"/>
      <c r="I347" s="189">
        <f>I348</f>
        <v>3600</v>
      </c>
      <c r="J347" s="190">
        <f t="shared" si="59"/>
        <v>0</v>
      </c>
      <c r="K347" s="190">
        <f t="shared" si="59"/>
        <v>3600</v>
      </c>
      <c r="L347" s="317"/>
    </row>
    <row r="348" spans="1:12" s="50" customFormat="1" ht="34.5" customHeight="1">
      <c r="A348" s="120" t="s">
        <v>40</v>
      </c>
      <c r="B348" s="121" t="s">
        <v>222</v>
      </c>
      <c r="C348" s="121" t="s">
        <v>184</v>
      </c>
      <c r="D348" s="146" t="s">
        <v>179</v>
      </c>
      <c r="E348" s="124" t="s">
        <v>19</v>
      </c>
      <c r="F348" s="154" t="s">
        <v>266</v>
      </c>
      <c r="G348" s="155" t="s">
        <v>41</v>
      </c>
      <c r="H348" s="153"/>
      <c r="I348" s="127">
        <f>I349</f>
        <v>3600</v>
      </c>
      <c r="J348" s="128">
        <f t="shared" si="59"/>
        <v>0</v>
      </c>
      <c r="K348" s="128">
        <f t="shared" si="59"/>
        <v>3600</v>
      </c>
      <c r="L348" s="395"/>
    </row>
    <row r="349" spans="1:12" s="50" customFormat="1" ht="28.5" customHeight="1">
      <c r="A349" s="293" t="s">
        <v>251</v>
      </c>
      <c r="B349" s="121" t="s">
        <v>222</v>
      </c>
      <c r="C349" s="121" t="s">
        <v>184</v>
      </c>
      <c r="D349" s="146" t="s">
        <v>179</v>
      </c>
      <c r="E349" s="165" t="s">
        <v>19</v>
      </c>
      <c r="F349" s="165" t="s">
        <v>266</v>
      </c>
      <c r="G349" s="166" t="s">
        <v>41</v>
      </c>
      <c r="H349" s="167" t="s">
        <v>148</v>
      </c>
      <c r="I349" s="127">
        <f>I350</f>
        <v>3600</v>
      </c>
      <c r="J349" s="128">
        <f t="shared" si="59"/>
        <v>0</v>
      </c>
      <c r="K349" s="128">
        <f t="shared" si="59"/>
        <v>3600</v>
      </c>
      <c r="L349" s="395"/>
    </row>
    <row r="350" spans="1:12" s="50" customFormat="1" ht="25.5">
      <c r="A350" s="293" t="s">
        <v>149</v>
      </c>
      <c r="B350" s="121" t="s">
        <v>222</v>
      </c>
      <c r="C350" s="121" t="s">
        <v>184</v>
      </c>
      <c r="D350" s="146" t="s">
        <v>179</v>
      </c>
      <c r="E350" s="165" t="s">
        <v>19</v>
      </c>
      <c r="F350" s="165" t="s">
        <v>266</v>
      </c>
      <c r="G350" s="166" t="s">
        <v>41</v>
      </c>
      <c r="H350" s="167" t="s">
        <v>150</v>
      </c>
      <c r="I350" s="127">
        <v>3600</v>
      </c>
      <c r="J350" s="128">
        <v>0</v>
      </c>
      <c r="K350" s="128">
        <f>J350+I350</f>
        <v>3600</v>
      </c>
      <c r="L350" s="395"/>
    </row>
    <row r="351" spans="1:12" s="50" customFormat="1" ht="12.75" hidden="1">
      <c r="A351" s="288" t="s">
        <v>200</v>
      </c>
      <c r="B351" s="121" t="s">
        <v>222</v>
      </c>
      <c r="C351" s="121" t="s">
        <v>184</v>
      </c>
      <c r="D351" s="146" t="s">
        <v>186</v>
      </c>
      <c r="E351" s="147"/>
      <c r="F351" s="147"/>
      <c r="G351" s="157"/>
      <c r="H351" s="158"/>
      <c r="I351" s="127">
        <f>I352</f>
        <v>0</v>
      </c>
      <c r="J351" s="128">
        <f t="shared" si="59"/>
        <v>0</v>
      </c>
      <c r="K351" s="128">
        <f t="shared" si="59"/>
        <v>0</v>
      </c>
      <c r="L351" s="395"/>
    </row>
    <row r="352" spans="1:12" s="50" customFormat="1" ht="38.25" hidden="1">
      <c r="A352" s="120" t="s">
        <v>17</v>
      </c>
      <c r="B352" s="121" t="s">
        <v>222</v>
      </c>
      <c r="C352" s="121" t="s">
        <v>184</v>
      </c>
      <c r="D352" s="146" t="s">
        <v>186</v>
      </c>
      <c r="E352" s="124" t="s">
        <v>19</v>
      </c>
      <c r="F352" s="124" t="s">
        <v>266</v>
      </c>
      <c r="G352" s="125" t="s">
        <v>267</v>
      </c>
      <c r="H352" s="170"/>
      <c r="I352" s="189">
        <f>I353</f>
        <v>0</v>
      </c>
      <c r="J352" s="190">
        <f t="shared" si="59"/>
        <v>0</v>
      </c>
      <c r="K352" s="190">
        <f t="shared" si="59"/>
        <v>0</v>
      </c>
      <c r="L352" s="395"/>
    </row>
    <row r="353" spans="1:12" s="50" customFormat="1" ht="25.5" hidden="1">
      <c r="A353" s="120" t="s">
        <v>40</v>
      </c>
      <c r="B353" s="121" t="s">
        <v>222</v>
      </c>
      <c r="C353" s="121" t="s">
        <v>184</v>
      </c>
      <c r="D353" s="146" t="s">
        <v>186</v>
      </c>
      <c r="E353" s="124" t="s">
        <v>19</v>
      </c>
      <c r="F353" s="154" t="s">
        <v>266</v>
      </c>
      <c r="G353" s="155" t="s">
        <v>41</v>
      </c>
      <c r="H353" s="153"/>
      <c r="I353" s="127">
        <f>I354</f>
        <v>0</v>
      </c>
      <c r="J353" s="128">
        <f t="shared" si="59"/>
        <v>0</v>
      </c>
      <c r="K353" s="128">
        <f t="shared" si="59"/>
        <v>0</v>
      </c>
      <c r="L353" s="395"/>
    </row>
    <row r="354" spans="1:12" s="50" customFormat="1" ht="25.5" hidden="1">
      <c r="A354" s="293" t="s">
        <v>251</v>
      </c>
      <c r="B354" s="121" t="s">
        <v>222</v>
      </c>
      <c r="C354" s="121" t="s">
        <v>184</v>
      </c>
      <c r="D354" s="146" t="s">
        <v>186</v>
      </c>
      <c r="E354" s="165" t="s">
        <v>19</v>
      </c>
      <c r="F354" s="165" t="s">
        <v>266</v>
      </c>
      <c r="G354" s="166" t="s">
        <v>41</v>
      </c>
      <c r="H354" s="167" t="s">
        <v>148</v>
      </c>
      <c r="I354" s="127">
        <f>I355</f>
        <v>0</v>
      </c>
      <c r="J354" s="128">
        <f t="shared" si="59"/>
        <v>0</v>
      </c>
      <c r="K354" s="128">
        <f t="shared" si="59"/>
        <v>0</v>
      </c>
      <c r="L354" s="395"/>
    </row>
    <row r="355" spans="1:12" s="50" customFormat="1" ht="25.5" hidden="1">
      <c r="A355" s="293" t="s">
        <v>149</v>
      </c>
      <c r="B355" s="121" t="s">
        <v>222</v>
      </c>
      <c r="C355" s="121" t="s">
        <v>184</v>
      </c>
      <c r="D355" s="146" t="s">
        <v>186</v>
      </c>
      <c r="E355" s="165" t="s">
        <v>19</v>
      </c>
      <c r="F355" s="165" t="s">
        <v>266</v>
      </c>
      <c r="G355" s="166" t="s">
        <v>41</v>
      </c>
      <c r="H355" s="167" t="s">
        <v>150</v>
      </c>
      <c r="I355" s="127">
        <v>0</v>
      </c>
      <c r="J355" s="128">
        <v>0</v>
      </c>
      <c r="K355" s="128">
        <v>0</v>
      </c>
      <c r="L355" s="395"/>
    </row>
    <row r="356" spans="1:12" s="84" customFormat="1" ht="17.25" customHeight="1">
      <c r="A356" s="288" t="s">
        <v>209</v>
      </c>
      <c r="B356" s="206">
        <v>331</v>
      </c>
      <c r="C356" s="122" t="s">
        <v>184</v>
      </c>
      <c r="D356" s="123" t="s">
        <v>184</v>
      </c>
      <c r="E356" s="168"/>
      <c r="F356" s="168"/>
      <c r="G356" s="169"/>
      <c r="H356" s="170"/>
      <c r="I356" s="159">
        <f>I357+I373</f>
        <v>305.5</v>
      </c>
      <c r="J356" s="160">
        <f>J357+J373</f>
        <v>50</v>
      </c>
      <c r="K356" s="160">
        <f>K357+K373</f>
        <v>355.5</v>
      </c>
      <c r="L356" s="395"/>
    </row>
    <row r="357" spans="1:12" s="51" customFormat="1" ht="55.5" customHeight="1">
      <c r="A357" s="292" t="s">
        <v>53</v>
      </c>
      <c r="B357" s="206">
        <v>331</v>
      </c>
      <c r="C357" s="122" t="s">
        <v>184</v>
      </c>
      <c r="D357" s="123" t="s">
        <v>184</v>
      </c>
      <c r="E357" s="161" t="s">
        <v>180</v>
      </c>
      <c r="F357" s="161" t="s">
        <v>266</v>
      </c>
      <c r="G357" s="162" t="s">
        <v>267</v>
      </c>
      <c r="H357" s="164"/>
      <c r="I357" s="127">
        <f>I358</f>
        <v>297</v>
      </c>
      <c r="J357" s="127">
        <f>J358</f>
        <v>50</v>
      </c>
      <c r="K357" s="127">
        <f>K358</f>
        <v>347</v>
      </c>
      <c r="L357" s="395"/>
    </row>
    <row r="358" spans="1:12" s="51" customFormat="1" ht="24" customHeight="1">
      <c r="A358" s="292" t="s">
        <v>44</v>
      </c>
      <c r="B358" s="206">
        <v>331</v>
      </c>
      <c r="C358" s="122" t="s">
        <v>184</v>
      </c>
      <c r="D358" s="123" t="s">
        <v>184</v>
      </c>
      <c r="E358" s="161" t="s">
        <v>180</v>
      </c>
      <c r="F358" s="161" t="s">
        <v>264</v>
      </c>
      <c r="G358" s="162" t="s">
        <v>267</v>
      </c>
      <c r="H358" s="164"/>
      <c r="I358" s="127">
        <f>I362+I359</f>
        <v>297</v>
      </c>
      <c r="J358" s="127">
        <f>J362+J359</f>
        <v>50</v>
      </c>
      <c r="K358" s="127">
        <f>K362+K359</f>
        <v>347</v>
      </c>
      <c r="L358" s="395"/>
    </row>
    <row r="359" spans="1:12" s="51" customFormat="1" ht="25.5" customHeight="1">
      <c r="A359" s="300" t="s">
        <v>393</v>
      </c>
      <c r="B359" s="206">
        <v>331</v>
      </c>
      <c r="C359" s="122" t="s">
        <v>184</v>
      </c>
      <c r="D359" s="123" t="s">
        <v>184</v>
      </c>
      <c r="E359" s="161" t="s">
        <v>180</v>
      </c>
      <c r="F359" s="161" t="s">
        <v>264</v>
      </c>
      <c r="G359" s="162" t="s">
        <v>392</v>
      </c>
      <c r="H359" s="164"/>
      <c r="I359" s="127">
        <f aca="true" t="shared" si="60" ref="I359:K360">I360</f>
        <v>0</v>
      </c>
      <c r="J359" s="127">
        <f t="shared" si="60"/>
        <v>50</v>
      </c>
      <c r="K359" s="127">
        <f t="shared" si="60"/>
        <v>50</v>
      </c>
      <c r="L359" s="395"/>
    </row>
    <row r="360" spans="1:12" s="51" customFormat="1" ht="24" customHeight="1">
      <c r="A360" s="120" t="s">
        <v>147</v>
      </c>
      <c r="B360" s="206">
        <v>331</v>
      </c>
      <c r="C360" s="122" t="s">
        <v>184</v>
      </c>
      <c r="D360" s="123" t="s">
        <v>184</v>
      </c>
      <c r="E360" s="161" t="s">
        <v>180</v>
      </c>
      <c r="F360" s="161" t="s">
        <v>264</v>
      </c>
      <c r="G360" s="162" t="s">
        <v>392</v>
      </c>
      <c r="H360" s="164" t="s">
        <v>148</v>
      </c>
      <c r="I360" s="127">
        <f t="shared" si="60"/>
        <v>0</v>
      </c>
      <c r="J360" s="127">
        <f t="shared" si="60"/>
        <v>50</v>
      </c>
      <c r="K360" s="127">
        <f t="shared" si="60"/>
        <v>50</v>
      </c>
      <c r="L360" s="395"/>
    </row>
    <row r="361" spans="1:12" s="51" customFormat="1" ht="35.25" customHeight="1">
      <c r="A361" s="120" t="s">
        <v>149</v>
      </c>
      <c r="B361" s="206">
        <v>331</v>
      </c>
      <c r="C361" s="122" t="s">
        <v>184</v>
      </c>
      <c r="D361" s="123" t="s">
        <v>184</v>
      </c>
      <c r="E361" s="161" t="s">
        <v>180</v>
      </c>
      <c r="F361" s="161" t="s">
        <v>264</v>
      </c>
      <c r="G361" s="162" t="s">
        <v>392</v>
      </c>
      <c r="H361" s="164" t="s">
        <v>150</v>
      </c>
      <c r="I361" s="127">
        <v>0</v>
      </c>
      <c r="J361" s="127">
        <v>50</v>
      </c>
      <c r="K361" s="127">
        <v>50</v>
      </c>
      <c r="L361" s="395"/>
    </row>
    <row r="362" spans="1:12" s="50" customFormat="1" ht="17.25" customHeight="1">
      <c r="A362" s="120" t="s">
        <v>55</v>
      </c>
      <c r="B362" s="206">
        <v>331</v>
      </c>
      <c r="C362" s="122" t="s">
        <v>184</v>
      </c>
      <c r="D362" s="123" t="s">
        <v>184</v>
      </c>
      <c r="E362" s="124" t="s">
        <v>180</v>
      </c>
      <c r="F362" s="124" t="s">
        <v>264</v>
      </c>
      <c r="G362" s="125" t="s">
        <v>62</v>
      </c>
      <c r="H362" s="126"/>
      <c r="I362" s="127">
        <f>I363+I368+I370+I365</f>
        <v>297</v>
      </c>
      <c r="J362" s="127">
        <f>J363+J368+J370+J365</f>
        <v>0</v>
      </c>
      <c r="K362" s="127">
        <f>K363+K368+K370+K365</f>
        <v>297</v>
      </c>
      <c r="L362" s="395"/>
    </row>
    <row r="363" spans="1:12" s="50" customFormat="1" ht="25.5" customHeight="1">
      <c r="A363" s="120" t="s">
        <v>147</v>
      </c>
      <c r="B363" s="206">
        <v>331</v>
      </c>
      <c r="C363" s="122" t="s">
        <v>184</v>
      </c>
      <c r="D363" s="123" t="s">
        <v>184</v>
      </c>
      <c r="E363" s="124" t="s">
        <v>180</v>
      </c>
      <c r="F363" s="124" t="s">
        <v>264</v>
      </c>
      <c r="G363" s="125" t="s">
        <v>62</v>
      </c>
      <c r="H363" s="126" t="s">
        <v>148</v>
      </c>
      <c r="I363" s="127">
        <f>I364</f>
        <v>111.5</v>
      </c>
      <c r="J363" s="128">
        <f>J364</f>
        <v>-21.7</v>
      </c>
      <c r="K363" s="128">
        <f>K364</f>
        <v>89.8</v>
      </c>
      <c r="L363" s="395"/>
    </row>
    <row r="364" spans="1:12" s="50" customFormat="1" ht="25.5">
      <c r="A364" s="120" t="s">
        <v>149</v>
      </c>
      <c r="B364" s="206">
        <v>331</v>
      </c>
      <c r="C364" s="122" t="s">
        <v>184</v>
      </c>
      <c r="D364" s="123" t="s">
        <v>184</v>
      </c>
      <c r="E364" s="124" t="s">
        <v>180</v>
      </c>
      <c r="F364" s="124" t="s">
        <v>264</v>
      </c>
      <c r="G364" s="125" t="s">
        <v>62</v>
      </c>
      <c r="H364" s="126" t="s">
        <v>150</v>
      </c>
      <c r="I364" s="127">
        <v>111.5</v>
      </c>
      <c r="J364" s="128">
        <v>-21.7</v>
      </c>
      <c r="K364" s="128">
        <f>I364+J364</f>
        <v>89.8</v>
      </c>
      <c r="L364" s="395"/>
    </row>
    <row r="365" spans="1:12" s="50" customFormat="1" ht="27" customHeight="1">
      <c r="A365" s="120" t="s">
        <v>329</v>
      </c>
      <c r="B365" s="206">
        <v>331</v>
      </c>
      <c r="C365" s="122" t="s">
        <v>184</v>
      </c>
      <c r="D365" s="123" t="s">
        <v>184</v>
      </c>
      <c r="E365" s="124" t="s">
        <v>180</v>
      </c>
      <c r="F365" s="124" t="s">
        <v>264</v>
      </c>
      <c r="G365" s="125" t="s">
        <v>62</v>
      </c>
      <c r="H365" s="126" t="s">
        <v>152</v>
      </c>
      <c r="I365" s="127">
        <f>I367+I366</f>
        <v>115.5</v>
      </c>
      <c r="J365" s="127">
        <f>J367+J366</f>
        <v>21.7</v>
      </c>
      <c r="K365" s="127">
        <f>K367+K366</f>
        <v>137.2</v>
      </c>
      <c r="L365" s="395"/>
    </row>
    <row r="366" spans="1:12" s="50" customFormat="1" ht="14.25" customHeight="1">
      <c r="A366" s="120" t="s">
        <v>357</v>
      </c>
      <c r="B366" s="206">
        <v>331</v>
      </c>
      <c r="C366" s="122" t="s">
        <v>184</v>
      </c>
      <c r="D366" s="123" t="s">
        <v>184</v>
      </c>
      <c r="E366" s="124" t="s">
        <v>180</v>
      </c>
      <c r="F366" s="124" t="s">
        <v>264</v>
      </c>
      <c r="G366" s="125" t="s">
        <v>62</v>
      </c>
      <c r="H366" s="126" t="s">
        <v>358</v>
      </c>
      <c r="I366" s="127">
        <v>15</v>
      </c>
      <c r="J366" s="127">
        <v>0</v>
      </c>
      <c r="K366" s="127">
        <f>I366+J366</f>
        <v>15</v>
      </c>
      <c r="L366" s="395"/>
    </row>
    <row r="367" spans="1:12" s="50" customFormat="1" ht="27" customHeight="1">
      <c r="A367" s="120" t="s">
        <v>330</v>
      </c>
      <c r="B367" s="206">
        <v>331</v>
      </c>
      <c r="C367" s="122" t="s">
        <v>184</v>
      </c>
      <c r="D367" s="123" t="s">
        <v>184</v>
      </c>
      <c r="E367" s="124" t="s">
        <v>180</v>
      </c>
      <c r="F367" s="124" t="s">
        <v>264</v>
      </c>
      <c r="G367" s="125" t="s">
        <v>62</v>
      </c>
      <c r="H367" s="126" t="s">
        <v>331</v>
      </c>
      <c r="I367" s="127">
        <v>100.5</v>
      </c>
      <c r="J367" s="127">
        <v>21.7</v>
      </c>
      <c r="K367" s="127">
        <f>I367+J367</f>
        <v>122.2</v>
      </c>
      <c r="L367" s="395"/>
    </row>
    <row r="368" spans="1:12" s="52" customFormat="1" ht="12.75">
      <c r="A368" s="293" t="s">
        <v>213</v>
      </c>
      <c r="B368" s="206">
        <v>331</v>
      </c>
      <c r="C368" s="122" t="s">
        <v>184</v>
      </c>
      <c r="D368" s="123" t="s">
        <v>184</v>
      </c>
      <c r="E368" s="165" t="s">
        <v>180</v>
      </c>
      <c r="F368" s="165" t="s">
        <v>264</v>
      </c>
      <c r="G368" s="166" t="s">
        <v>62</v>
      </c>
      <c r="H368" s="167" t="s">
        <v>227</v>
      </c>
      <c r="I368" s="156">
        <f>I369</f>
        <v>12</v>
      </c>
      <c r="J368" s="156">
        <f>J369</f>
        <v>0</v>
      </c>
      <c r="K368" s="156">
        <f>K369</f>
        <v>12</v>
      </c>
      <c r="L368" s="397"/>
    </row>
    <row r="369" spans="1:12" s="52" customFormat="1" ht="12.75">
      <c r="A369" s="293" t="s">
        <v>228</v>
      </c>
      <c r="B369" s="206">
        <v>331</v>
      </c>
      <c r="C369" s="122" t="s">
        <v>184</v>
      </c>
      <c r="D369" s="123" t="s">
        <v>184</v>
      </c>
      <c r="E369" s="165" t="s">
        <v>180</v>
      </c>
      <c r="F369" s="165" t="s">
        <v>264</v>
      </c>
      <c r="G369" s="166" t="s">
        <v>62</v>
      </c>
      <c r="H369" s="167" t="s">
        <v>285</v>
      </c>
      <c r="I369" s="156">
        <v>12</v>
      </c>
      <c r="J369" s="151">
        <v>0</v>
      </c>
      <c r="K369" s="128">
        <f>I369+J369</f>
        <v>12</v>
      </c>
      <c r="L369" s="397"/>
    </row>
    <row r="370" spans="1:12" s="50" customFormat="1" ht="25.5">
      <c r="A370" s="120" t="s">
        <v>77</v>
      </c>
      <c r="B370" s="145" t="s">
        <v>222</v>
      </c>
      <c r="C370" s="121" t="s">
        <v>184</v>
      </c>
      <c r="D370" s="146" t="s">
        <v>184</v>
      </c>
      <c r="E370" s="131" t="s">
        <v>180</v>
      </c>
      <c r="F370" s="152" t="s">
        <v>264</v>
      </c>
      <c r="G370" s="153" t="s">
        <v>62</v>
      </c>
      <c r="H370" s="153">
        <v>600</v>
      </c>
      <c r="I370" s="127">
        <f>I371+I372</f>
        <v>58</v>
      </c>
      <c r="J370" s="127">
        <f>J371+J372</f>
        <v>0</v>
      </c>
      <c r="K370" s="127">
        <f>K371+K372</f>
        <v>58</v>
      </c>
      <c r="L370" s="395"/>
    </row>
    <row r="371" spans="1:12" s="50" customFormat="1" ht="15" customHeight="1">
      <c r="A371" s="120" t="s">
        <v>78</v>
      </c>
      <c r="B371" s="145" t="s">
        <v>222</v>
      </c>
      <c r="C371" s="121" t="s">
        <v>184</v>
      </c>
      <c r="D371" s="146" t="s">
        <v>184</v>
      </c>
      <c r="E371" s="131" t="s">
        <v>180</v>
      </c>
      <c r="F371" s="152" t="s">
        <v>264</v>
      </c>
      <c r="G371" s="153" t="s">
        <v>62</v>
      </c>
      <c r="H371" s="153" t="s">
        <v>79</v>
      </c>
      <c r="I371" s="127">
        <v>43</v>
      </c>
      <c r="J371" s="128">
        <v>0</v>
      </c>
      <c r="K371" s="128">
        <f>I371+J371</f>
        <v>43</v>
      </c>
      <c r="L371" s="395"/>
    </row>
    <row r="372" spans="1:12" s="50" customFormat="1" ht="30" customHeight="1">
      <c r="A372" s="120" t="s">
        <v>355</v>
      </c>
      <c r="B372" s="145" t="s">
        <v>222</v>
      </c>
      <c r="C372" s="121" t="s">
        <v>184</v>
      </c>
      <c r="D372" s="146" t="s">
        <v>184</v>
      </c>
      <c r="E372" s="131" t="s">
        <v>180</v>
      </c>
      <c r="F372" s="152" t="s">
        <v>264</v>
      </c>
      <c r="G372" s="153" t="s">
        <v>62</v>
      </c>
      <c r="H372" s="126" t="s">
        <v>356</v>
      </c>
      <c r="I372" s="127">
        <v>15</v>
      </c>
      <c r="J372" s="128">
        <v>0</v>
      </c>
      <c r="K372" s="128">
        <f>I372+J372</f>
        <v>15</v>
      </c>
      <c r="L372" s="395"/>
    </row>
    <row r="373" spans="1:12" s="51" customFormat="1" ht="46.5" customHeight="1">
      <c r="A373" s="292" t="s">
        <v>72</v>
      </c>
      <c r="B373" s="206">
        <v>331</v>
      </c>
      <c r="C373" s="122" t="s">
        <v>184</v>
      </c>
      <c r="D373" s="123" t="s">
        <v>184</v>
      </c>
      <c r="E373" s="161" t="s">
        <v>184</v>
      </c>
      <c r="F373" s="161" t="s">
        <v>266</v>
      </c>
      <c r="G373" s="162" t="s">
        <v>267</v>
      </c>
      <c r="H373" s="164"/>
      <c r="I373" s="127">
        <f>I374</f>
        <v>8.5</v>
      </c>
      <c r="J373" s="128">
        <f aca="true" t="shared" si="61" ref="J373:K376">J374</f>
        <v>0</v>
      </c>
      <c r="K373" s="128">
        <f t="shared" si="61"/>
        <v>8.5</v>
      </c>
      <c r="L373" s="395"/>
    </row>
    <row r="374" spans="1:12" s="51" customFormat="1" ht="35.25" customHeight="1">
      <c r="A374" s="293" t="s">
        <v>56</v>
      </c>
      <c r="B374" s="206">
        <v>331</v>
      </c>
      <c r="C374" s="122" t="s">
        <v>184</v>
      </c>
      <c r="D374" s="123" t="s">
        <v>184</v>
      </c>
      <c r="E374" s="165" t="s">
        <v>184</v>
      </c>
      <c r="F374" s="165" t="s">
        <v>264</v>
      </c>
      <c r="G374" s="166" t="s">
        <v>267</v>
      </c>
      <c r="H374" s="167"/>
      <c r="I374" s="156">
        <f>I375</f>
        <v>8.5</v>
      </c>
      <c r="J374" s="151">
        <f t="shared" si="61"/>
        <v>0</v>
      </c>
      <c r="K374" s="151">
        <f t="shared" si="61"/>
        <v>8.5</v>
      </c>
      <c r="L374" s="395"/>
    </row>
    <row r="375" spans="1:12" s="50" customFormat="1" ht="12.75">
      <c r="A375" s="293" t="s">
        <v>55</v>
      </c>
      <c r="B375" s="206">
        <v>331</v>
      </c>
      <c r="C375" s="122" t="s">
        <v>184</v>
      </c>
      <c r="D375" s="123" t="s">
        <v>184</v>
      </c>
      <c r="E375" s="165" t="s">
        <v>184</v>
      </c>
      <c r="F375" s="165" t="s">
        <v>264</v>
      </c>
      <c r="G375" s="166" t="s">
        <v>62</v>
      </c>
      <c r="H375" s="167"/>
      <c r="I375" s="156">
        <f>I376</f>
        <v>8.5</v>
      </c>
      <c r="J375" s="151">
        <f t="shared" si="61"/>
        <v>0</v>
      </c>
      <c r="K375" s="151">
        <f t="shared" si="61"/>
        <v>8.5</v>
      </c>
      <c r="L375" s="395"/>
    </row>
    <row r="376" spans="1:12" s="52" customFormat="1" ht="25.5">
      <c r="A376" s="293" t="s">
        <v>147</v>
      </c>
      <c r="B376" s="206">
        <v>331</v>
      </c>
      <c r="C376" s="122" t="s">
        <v>184</v>
      </c>
      <c r="D376" s="123" t="s">
        <v>184</v>
      </c>
      <c r="E376" s="165" t="s">
        <v>184</v>
      </c>
      <c r="F376" s="165" t="s">
        <v>264</v>
      </c>
      <c r="G376" s="166" t="s">
        <v>62</v>
      </c>
      <c r="H376" s="167" t="s">
        <v>148</v>
      </c>
      <c r="I376" s="156">
        <f>I377</f>
        <v>8.5</v>
      </c>
      <c r="J376" s="151">
        <f t="shared" si="61"/>
        <v>0</v>
      </c>
      <c r="K376" s="151">
        <f t="shared" si="61"/>
        <v>8.5</v>
      </c>
      <c r="L376" s="397"/>
    </row>
    <row r="377" spans="1:12" s="52" customFormat="1" ht="25.5">
      <c r="A377" s="293" t="s">
        <v>149</v>
      </c>
      <c r="B377" s="206">
        <v>331</v>
      </c>
      <c r="C377" s="122" t="s">
        <v>184</v>
      </c>
      <c r="D377" s="123" t="s">
        <v>184</v>
      </c>
      <c r="E377" s="165" t="s">
        <v>184</v>
      </c>
      <c r="F377" s="165" t="s">
        <v>264</v>
      </c>
      <c r="G377" s="166" t="s">
        <v>62</v>
      </c>
      <c r="H377" s="167" t="s">
        <v>150</v>
      </c>
      <c r="I377" s="156">
        <v>8.5</v>
      </c>
      <c r="J377" s="151"/>
      <c r="K377" s="128">
        <f>I377+J377</f>
        <v>8.5</v>
      </c>
      <c r="L377" s="397"/>
    </row>
    <row r="378" spans="1:12" s="52" customFormat="1" ht="12.75">
      <c r="A378" s="288" t="s">
        <v>116</v>
      </c>
      <c r="B378" s="121" t="s">
        <v>222</v>
      </c>
      <c r="C378" s="121" t="s">
        <v>185</v>
      </c>
      <c r="D378" s="146"/>
      <c r="E378" s="165"/>
      <c r="F378" s="165"/>
      <c r="G378" s="166"/>
      <c r="H378" s="167"/>
      <c r="I378" s="156">
        <f>I379</f>
        <v>261.5</v>
      </c>
      <c r="J378" s="151">
        <f aca="true" t="shared" si="62" ref="J378:K381">J379</f>
        <v>0</v>
      </c>
      <c r="K378" s="151">
        <f t="shared" si="62"/>
        <v>261.5</v>
      </c>
      <c r="L378" s="397"/>
    </row>
    <row r="379" spans="1:12" s="52" customFormat="1" ht="12.75">
      <c r="A379" s="288" t="s">
        <v>202</v>
      </c>
      <c r="B379" s="121" t="s">
        <v>222</v>
      </c>
      <c r="C379" s="121" t="s">
        <v>185</v>
      </c>
      <c r="D379" s="146" t="s">
        <v>179</v>
      </c>
      <c r="E379" s="165"/>
      <c r="F379" s="165"/>
      <c r="G379" s="166"/>
      <c r="H379" s="167"/>
      <c r="I379" s="156">
        <f>I380</f>
        <v>261.5</v>
      </c>
      <c r="J379" s="151">
        <f t="shared" si="62"/>
        <v>0</v>
      </c>
      <c r="K379" s="151">
        <f t="shared" si="62"/>
        <v>261.5</v>
      </c>
      <c r="L379" s="397"/>
    </row>
    <row r="380" spans="1:12" s="47" customFormat="1" ht="38.25">
      <c r="A380" s="120" t="s">
        <v>52</v>
      </c>
      <c r="B380" s="121" t="s">
        <v>222</v>
      </c>
      <c r="C380" s="121" t="s">
        <v>185</v>
      </c>
      <c r="D380" s="146" t="s">
        <v>179</v>
      </c>
      <c r="E380" s="161" t="s">
        <v>179</v>
      </c>
      <c r="F380" s="161" t="s">
        <v>266</v>
      </c>
      <c r="G380" s="162" t="s">
        <v>267</v>
      </c>
      <c r="H380" s="164"/>
      <c r="I380" s="127">
        <f>I381</f>
        <v>261.5</v>
      </c>
      <c r="J380" s="128">
        <f t="shared" si="62"/>
        <v>0</v>
      </c>
      <c r="K380" s="128">
        <f t="shared" si="62"/>
        <v>261.5</v>
      </c>
      <c r="L380" s="317"/>
    </row>
    <row r="381" spans="1:12" s="47" customFormat="1" ht="25.5">
      <c r="A381" s="292" t="s">
        <v>47</v>
      </c>
      <c r="B381" s="121" t="s">
        <v>222</v>
      </c>
      <c r="C381" s="121" t="s">
        <v>185</v>
      </c>
      <c r="D381" s="146" t="s">
        <v>179</v>
      </c>
      <c r="E381" s="161" t="s">
        <v>179</v>
      </c>
      <c r="F381" s="161" t="s">
        <v>268</v>
      </c>
      <c r="G381" s="162" t="s">
        <v>267</v>
      </c>
      <c r="H381" s="164"/>
      <c r="I381" s="127">
        <f>I382</f>
        <v>261.5</v>
      </c>
      <c r="J381" s="128">
        <f t="shared" si="62"/>
        <v>0</v>
      </c>
      <c r="K381" s="128">
        <f t="shared" si="62"/>
        <v>261.5</v>
      </c>
      <c r="L381" s="317"/>
    </row>
    <row r="382" spans="1:12" s="52" customFormat="1" ht="12.75">
      <c r="A382" s="120" t="s">
        <v>48</v>
      </c>
      <c r="B382" s="121" t="s">
        <v>222</v>
      </c>
      <c r="C382" s="121" t="s">
        <v>185</v>
      </c>
      <c r="D382" s="146" t="s">
        <v>179</v>
      </c>
      <c r="E382" s="161" t="s">
        <v>179</v>
      </c>
      <c r="F382" s="161" t="s">
        <v>268</v>
      </c>
      <c r="G382" s="162" t="s">
        <v>57</v>
      </c>
      <c r="H382" s="164"/>
      <c r="I382" s="127">
        <f>I383+I387+I385</f>
        <v>261.5</v>
      </c>
      <c r="J382" s="127">
        <f>J383+J387+J385</f>
        <v>0</v>
      </c>
      <c r="K382" s="127">
        <f>K383+K387+K385</f>
        <v>261.5</v>
      </c>
      <c r="L382" s="397"/>
    </row>
    <row r="383" spans="1:12" s="52" customFormat="1" ht="25.5">
      <c r="A383" s="120" t="s">
        <v>147</v>
      </c>
      <c r="B383" s="121" t="s">
        <v>222</v>
      </c>
      <c r="C383" s="121" t="s">
        <v>185</v>
      </c>
      <c r="D383" s="146" t="s">
        <v>179</v>
      </c>
      <c r="E383" s="124" t="s">
        <v>179</v>
      </c>
      <c r="F383" s="124" t="s">
        <v>268</v>
      </c>
      <c r="G383" s="162" t="s">
        <v>57</v>
      </c>
      <c r="H383" s="126" t="s">
        <v>148</v>
      </c>
      <c r="I383" s="156">
        <f>I384</f>
        <v>161.5</v>
      </c>
      <c r="J383" s="151">
        <f>J384</f>
        <v>-4.5</v>
      </c>
      <c r="K383" s="151">
        <f>K384</f>
        <v>157</v>
      </c>
      <c r="L383" s="397"/>
    </row>
    <row r="384" spans="1:12" s="52" customFormat="1" ht="25.5">
      <c r="A384" s="120" t="s">
        <v>149</v>
      </c>
      <c r="B384" s="121" t="s">
        <v>222</v>
      </c>
      <c r="C384" s="121" t="s">
        <v>185</v>
      </c>
      <c r="D384" s="146" t="s">
        <v>179</v>
      </c>
      <c r="E384" s="124" t="s">
        <v>179</v>
      </c>
      <c r="F384" s="124" t="s">
        <v>268</v>
      </c>
      <c r="G384" s="162" t="s">
        <v>57</v>
      </c>
      <c r="H384" s="126" t="s">
        <v>150</v>
      </c>
      <c r="I384" s="156">
        <v>161.5</v>
      </c>
      <c r="J384" s="151">
        <v>-4.5</v>
      </c>
      <c r="K384" s="128">
        <f>I384+J384</f>
        <v>157</v>
      </c>
      <c r="L384" s="397"/>
    </row>
    <row r="385" spans="1:12" s="52" customFormat="1" ht="12.75">
      <c r="A385" s="120" t="s">
        <v>151</v>
      </c>
      <c r="B385" s="121" t="s">
        <v>222</v>
      </c>
      <c r="C385" s="121" t="s">
        <v>185</v>
      </c>
      <c r="D385" s="146" t="s">
        <v>179</v>
      </c>
      <c r="E385" s="124" t="s">
        <v>179</v>
      </c>
      <c r="F385" s="124" t="s">
        <v>268</v>
      </c>
      <c r="G385" s="162" t="s">
        <v>57</v>
      </c>
      <c r="H385" s="126" t="s">
        <v>152</v>
      </c>
      <c r="I385" s="156">
        <f>I386</f>
        <v>0</v>
      </c>
      <c r="J385" s="151">
        <f>J386</f>
        <v>4.5</v>
      </c>
      <c r="K385" s="128">
        <f>K386</f>
        <v>4.5</v>
      </c>
      <c r="L385" s="397"/>
    </row>
    <row r="386" spans="1:12" s="52" customFormat="1" ht="25.5">
      <c r="A386" s="120" t="s">
        <v>330</v>
      </c>
      <c r="B386" s="121" t="s">
        <v>222</v>
      </c>
      <c r="C386" s="121" t="s">
        <v>185</v>
      </c>
      <c r="D386" s="146" t="s">
        <v>179</v>
      </c>
      <c r="E386" s="124" t="s">
        <v>179</v>
      </c>
      <c r="F386" s="124" t="s">
        <v>268</v>
      </c>
      <c r="G386" s="162" t="s">
        <v>57</v>
      </c>
      <c r="H386" s="126" t="s">
        <v>331</v>
      </c>
      <c r="I386" s="156">
        <v>0</v>
      </c>
      <c r="J386" s="151">
        <v>4.5</v>
      </c>
      <c r="K386" s="128">
        <v>4.5</v>
      </c>
      <c r="L386" s="397"/>
    </row>
    <row r="387" spans="1:12" s="52" customFormat="1" ht="12.75">
      <c r="A387" s="120" t="s">
        <v>213</v>
      </c>
      <c r="B387" s="121" t="s">
        <v>222</v>
      </c>
      <c r="C387" s="121" t="s">
        <v>185</v>
      </c>
      <c r="D387" s="146" t="s">
        <v>179</v>
      </c>
      <c r="E387" s="124" t="s">
        <v>179</v>
      </c>
      <c r="F387" s="124" t="s">
        <v>268</v>
      </c>
      <c r="G387" s="125" t="s">
        <v>57</v>
      </c>
      <c r="H387" s="126" t="s">
        <v>227</v>
      </c>
      <c r="I387" s="156">
        <f>I388</f>
        <v>100</v>
      </c>
      <c r="J387" s="151">
        <f>J388</f>
        <v>0</v>
      </c>
      <c r="K387" s="151">
        <f>K388</f>
        <v>100</v>
      </c>
      <c r="L387" s="397"/>
    </row>
    <row r="388" spans="1:12" s="52" customFormat="1" ht="12.75">
      <c r="A388" s="120" t="s">
        <v>166</v>
      </c>
      <c r="B388" s="121" t="s">
        <v>222</v>
      </c>
      <c r="C388" s="121" t="s">
        <v>185</v>
      </c>
      <c r="D388" s="146" t="s">
        <v>179</v>
      </c>
      <c r="E388" s="124" t="s">
        <v>179</v>
      </c>
      <c r="F388" s="124" t="s">
        <v>268</v>
      </c>
      <c r="G388" s="125" t="s">
        <v>57</v>
      </c>
      <c r="H388" s="126" t="s">
        <v>175</v>
      </c>
      <c r="I388" s="156">
        <v>100</v>
      </c>
      <c r="J388" s="151"/>
      <c r="K388" s="128">
        <f>I388+J388</f>
        <v>100</v>
      </c>
      <c r="L388" s="397"/>
    </row>
    <row r="389" spans="1:12" s="82" customFormat="1" ht="12" customHeight="1">
      <c r="A389" s="288" t="s">
        <v>189</v>
      </c>
      <c r="B389" s="121" t="s">
        <v>222</v>
      </c>
      <c r="C389" s="121" t="s">
        <v>198</v>
      </c>
      <c r="D389" s="146"/>
      <c r="E389" s="147"/>
      <c r="F389" s="147"/>
      <c r="G389" s="157"/>
      <c r="H389" s="158"/>
      <c r="I389" s="189">
        <f>I390+I395+I430</f>
        <v>13005.7</v>
      </c>
      <c r="J389" s="190">
        <f>J390+J395+J430</f>
        <v>170</v>
      </c>
      <c r="K389" s="190">
        <f>K390+K395+K430</f>
        <v>13175.7</v>
      </c>
      <c r="L389" s="317"/>
    </row>
    <row r="390" spans="1:12" s="47" customFormat="1" ht="12.75">
      <c r="A390" s="288" t="s">
        <v>211</v>
      </c>
      <c r="B390" s="121" t="s">
        <v>222</v>
      </c>
      <c r="C390" s="121" t="s">
        <v>198</v>
      </c>
      <c r="D390" s="146" t="s">
        <v>179</v>
      </c>
      <c r="E390" s="147"/>
      <c r="F390" s="147"/>
      <c r="G390" s="157"/>
      <c r="H390" s="158"/>
      <c r="I390" s="189">
        <f>I391</f>
        <v>3092</v>
      </c>
      <c r="J390" s="190">
        <f aca="true" t="shared" si="63" ref="J390:K393">J391</f>
        <v>192</v>
      </c>
      <c r="K390" s="190">
        <f t="shared" si="63"/>
        <v>3284</v>
      </c>
      <c r="L390" s="317"/>
    </row>
    <row r="391" spans="1:12" s="47" customFormat="1" ht="20.25" customHeight="1">
      <c r="A391" s="120" t="s">
        <v>70</v>
      </c>
      <c r="B391" s="121" t="s">
        <v>222</v>
      </c>
      <c r="C391" s="121" t="s">
        <v>198</v>
      </c>
      <c r="D391" s="146" t="s">
        <v>179</v>
      </c>
      <c r="E391" s="124" t="s">
        <v>34</v>
      </c>
      <c r="F391" s="124" t="s">
        <v>266</v>
      </c>
      <c r="G391" s="125" t="s">
        <v>267</v>
      </c>
      <c r="H391" s="126"/>
      <c r="I391" s="127">
        <f>I392</f>
        <v>3092</v>
      </c>
      <c r="J391" s="128">
        <f t="shared" si="63"/>
        <v>192</v>
      </c>
      <c r="K391" s="128">
        <f t="shared" si="63"/>
        <v>3284</v>
      </c>
      <c r="L391" s="317"/>
    </row>
    <row r="392" spans="1:12" s="47" customFormat="1" ht="17.25" customHeight="1">
      <c r="A392" s="120" t="s">
        <v>43</v>
      </c>
      <c r="B392" s="121" t="s">
        <v>222</v>
      </c>
      <c r="C392" s="121" t="s">
        <v>198</v>
      </c>
      <c r="D392" s="146" t="s">
        <v>179</v>
      </c>
      <c r="E392" s="165" t="s">
        <v>34</v>
      </c>
      <c r="F392" s="124" t="s">
        <v>266</v>
      </c>
      <c r="G392" s="125" t="s">
        <v>71</v>
      </c>
      <c r="H392" s="126"/>
      <c r="I392" s="127">
        <f>I393</f>
        <v>3092</v>
      </c>
      <c r="J392" s="128">
        <f t="shared" si="63"/>
        <v>192</v>
      </c>
      <c r="K392" s="128">
        <f t="shared" si="63"/>
        <v>3284</v>
      </c>
      <c r="L392" s="317"/>
    </row>
    <row r="393" spans="1:12" s="47" customFormat="1" ht="12.75">
      <c r="A393" s="120" t="s">
        <v>151</v>
      </c>
      <c r="B393" s="121" t="s">
        <v>222</v>
      </c>
      <c r="C393" s="121" t="s">
        <v>198</v>
      </c>
      <c r="D393" s="146" t="s">
        <v>179</v>
      </c>
      <c r="E393" s="124" t="s">
        <v>34</v>
      </c>
      <c r="F393" s="124" t="s">
        <v>266</v>
      </c>
      <c r="G393" s="125" t="s">
        <v>71</v>
      </c>
      <c r="H393" s="126" t="s">
        <v>152</v>
      </c>
      <c r="I393" s="127">
        <f>I394</f>
        <v>3092</v>
      </c>
      <c r="J393" s="128">
        <f t="shared" si="63"/>
        <v>192</v>
      </c>
      <c r="K393" s="128">
        <f t="shared" si="63"/>
        <v>3284</v>
      </c>
      <c r="L393" s="317"/>
    </row>
    <row r="394" spans="1:12" s="53" customFormat="1" ht="27.75" customHeight="1">
      <c r="A394" s="120" t="s">
        <v>153</v>
      </c>
      <c r="B394" s="121" t="s">
        <v>222</v>
      </c>
      <c r="C394" s="121" t="s">
        <v>198</v>
      </c>
      <c r="D394" s="146" t="s">
        <v>179</v>
      </c>
      <c r="E394" s="165" t="s">
        <v>34</v>
      </c>
      <c r="F394" s="124" t="s">
        <v>266</v>
      </c>
      <c r="G394" s="125" t="s">
        <v>71</v>
      </c>
      <c r="H394" s="126" t="s">
        <v>154</v>
      </c>
      <c r="I394" s="127">
        <v>3092</v>
      </c>
      <c r="J394" s="128">
        <v>192</v>
      </c>
      <c r="K394" s="128">
        <f>I394+J394</f>
        <v>3284</v>
      </c>
      <c r="L394" s="402"/>
    </row>
    <row r="395" spans="1:12" s="82" customFormat="1" ht="12.75">
      <c r="A395" s="288" t="s">
        <v>208</v>
      </c>
      <c r="B395" s="121" t="s">
        <v>222</v>
      </c>
      <c r="C395" s="121" t="s">
        <v>198</v>
      </c>
      <c r="D395" s="146" t="s">
        <v>182</v>
      </c>
      <c r="E395" s="168"/>
      <c r="F395" s="168"/>
      <c r="G395" s="169"/>
      <c r="H395" s="170"/>
      <c r="I395" s="190">
        <f>I396+I406+I416+I426</f>
        <v>9854.7</v>
      </c>
      <c r="J395" s="190">
        <f>J396+J406+J416+J426</f>
        <v>0</v>
      </c>
      <c r="K395" s="190">
        <f>K396+K406+K416+K426</f>
        <v>9854.7</v>
      </c>
      <c r="L395" s="317"/>
    </row>
    <row r="396" spans="1:12" s="82" customFormat="1" ht="51">
      <c r="A396" s="292" t="s">
        <v>36</v>
      </c>
      <c r="B396" s="121" t="s">
        <v>222</v>
      </c>
      <c r="C396" s="121" t="s">
        <v>198</v>
      </c>
      <c r="D396" s="146" t="s">
        <v>182</v>
      </c>
      <c r="E396" s="161" t="s">
        <v>181</v>
      </c>
      <c r="F396" s="161" t="s">
        <v>266</v>
      </c>
      <c r="G396" s="162" t="s">
        <v>267</v>
      </c>
      <c r="H396" s="164"/>
      <c r="I396" s="190">
        <f>I403+I397+I400</f>
        <v>11</v>
      </c>
      <c r="J396" s="190">
        <f>J403+J397+J400</f>
        <v>0</v>
      </c>
      <c r="K396" s="190">
        <f>K403+K397+K400</f>
        <v>11</v>
      </c>
      <c r="L396" s="317"/>
    </row>
    <row r="397" spans="1:12" s="82" customFormat="1" ht="25.5">
      <c r="A397" s="292" t="s">
        <v>351</v>
      </c>
      <c r="B397" s="121" t="s">
        <v>222</v>
      </c>
      <c r="C397" s="121" t="s">
        <v>198</v>
      </c>
      <c r="D397" s="146" t="s">
        <v>182</v>
      </c>
      <c r="E397" s="161" t="s">
        <v>181</v>
      </c>
      <c r="F397" s="161" t="s">
        <v>266</v>
      </c>
      <c r="G397" s="162" t="s">
        <v>352</v>
      </c>
      <c r="H397" s="164"/>
      <c r="I397" s="190">
        <f aca="true" t="shared" si="64" ref="I397:K398">I398</f>
        <v>6</v>
      </c>
      <c r="J397" s="190">
        <f t="shared" si="64"/>
        <v>0</v>
      </c>
      <c r="K397" s="190">
        <f t="shared" si="64"/>
        <v>6</v>
      </c>
      <c r="L397" s="317"/>
    </row>
    <row r="398" spans="1:12" s="82" customFormat="1" ht="12.75">
      <c r="A398" s="120" t="s">
        <v>151</v>
      </c>
      <c r="B398" s="121" t="s">
        <v>222</v>
      </c>
      <c r="C398" s="121" t="s">
        <v>198</v>
      </c>
      <c r="D398" s="146" t="s">
        <v>182</v>
      </c>
      <c r="E398" s="124" t="s">
        <v>181</v>
      </c>
      <c r="F398" s="124" t="s">
        <v>266</v>
      </c>
      <c r="G398" s="125" t="s">
        <v>352</v>
      </c>
      <c r="H398" s="126" t="s">
        <v>152</v>
      </c>
      <c r="I398" s="190">
        <f t="shared" si="64"/>
        <v>6</v>
      </c>
      <c r="J398" s="190">
        <f t="shared" si="64"/>
        <v>0</v>
      </c>
      <c r="K398" s="190">
        <f t="shared" si="64"/>
        <v>6</v>
      </c>
      <c r="L398" s="317"/>
    </row>
    <row r="399" spans="1:12" s="82" customFormat="1" ht="25.5">
      <c r="A399" s="120" t="s">
        <v>153</v>
      </c>
      <c r="B399" s="121" t="s">
        <v>222</v>
      </c>
      <c r="C399" s="121" t="s">
        <v>198</v>
      </c>
      <c r="D399" s="146" t="s">
        <v>182</v>
      </c>
      <c r="E399" s="124" t="s">
        <v>181</v>
      </c>
      <c r="F399" s="124" t="s">
        <v>266</v>
      </c>
      <c r="G399" s="125" t="s">
        <v>352</v>
      </c>
      <c r="H399" s="126" t="s">
        <v>154</v>
      </c>
      <c r="I399" s="190">
        <v>6</v>
      </c>
      <c r="J399" s="190">
        <v>0</v>
      </c>
      <c r="K399" s="190">
        <f>I399+J399</f>
        <v>6</v>
      </c>
      <c r="L399" s="317"/>
    </row>
    <row r="400" spans="1:12" s="136" customFormat="1" ht="25.5">
      <c r="A400" s="403" t="s">
        <v>376</v>
      </c>
      <c r="B400" s="404" t="s">
        <v>222</v>
      </c>
      <c r="C400" s="404" t="s">
        <v>198</v>
      </c>
      <c r="D400" s="405" t="s">
        <v>182</v>
      </c>
      <c r="E400" s="406" t="s">
        <v>181</v>
      </c>
      <c r="F400" s="406" t="s">
        <v>266</v>
      </c>
      <c r="G400" s="407" t="s">
        <v>375</v>
      </c>
      <c r="H400" s="408"/>
      <c r="I400" s="409">
        <f aca="true" t="shared" si="65" ref="I400:K401">I401</f>
        <v>0</v>
      </c>
      <c r="J400" s="409">
        <f t="shared" si="65"/>
        <v>0</v>
      </c>
      <c r="K400" s="409">
        <f t="shared" si="65"/>
        <v>0</v>
      </c>
      <c r="L400" s="410"/>
    </row>
    <row r="401" spans="1:12" s="136" customFormat="1" ht="12.75">
      <c r="A401" s="403" t="s">
        <v>151</v>
      </c>
      <c r="B401" s="404" t="s">
        <v>222</v>
      </c>
      <c r="C401" s="404" t="s">
        <v>198</v>
      </c>
      <c r="D401" s="405" t="s">
        <v>182</v>
      </c>
      <c r="E401" s="406" t="s">
        <v>181</v>
      </c>
      <c r="F401" s="406" t="s">
        <v>266</v>
      </c>
      <c r="G401" s="407" t="s">
        <v>375</v>
      </c>
      <c r="H401" s="408" t="s">
        <v>152</v>
      </c>
      <c r="I401" s="409">
        <f t="shared" si="65"/>
        <v>0</v>
      </c>
      <c r="J401" s="409">
        <f t="shared" si="65"/>
        <v>0</v>
      </c>
      <c r="K401" s="411">
        <f t="shared" si="65"/>
        <v>0</v>
      </c>
      <c r="L401" s="410"/>
    </row>
    <row r="402" spans="1:12" s="136" customFormat="1" ht="25.5">
      <c r="A402" s="403" t="s">
        <v>153</v>
      </c>
      <c r="B402" s="404" t="s">
        <v>222</v>
      </c>
      <c r="C402" s="404" t="s">
        <v>198</v>
      </c>
      <c r="D402" s="405" t="s">
        <v>182</v>
      </c>
      <c r="E402" s="406" t="s">
        <v>181</v>
      </c>
      <c r="F402" s="406" t="s">
        <v>266</v>
      </c>
      <c r="G402" s="407" t="s">
        <v>375</v>
      </c>
      <c r="H402" s="408" t="s">
        <v>154</v>
      </c>
      <c r="I402" s="409">
        <v>0</v>
      </c>
      <c r="J402" s="409">
        <v>0</v>
      </c>
      <c r="K402" s="411">
        <f>J402+I402</f>
        <v>0</v>
      </c>
      <c r="L402" s="410"/>
    </row>
    <row r="403" spans="1:12" s="47" customFormat="1" ht="38.25">
      <c r="A403" s="120" t="s">
        <v>269</v>
      </c>
      <c r="B403" s="121" t="s">
        <v>222</v>
      </c>
      <c r="C403" s="121" t="s">
        <v>198</v>
      </c>
      <c r="D403" s="146" t="s">
        <v>182</v>
      </c>
      <c r="E403" s="154" t="s">
        <v>181</v>
      </c>
      <c r="F403" s="154" t="s">
        <v>266</v>
      </c>
      <c r="G403" s="125" t="s">
        <v>270</v>
      </c>
      <c r="H403" s="126"/>
      <c r="I403" s="128">
        <f aca="true" t="shared" si="66" ref="I403:K404">I404</f>
        <v>5</v>
      </c>
      <c r="J403" s="128">
        <f t="shared" si="66"/>
        <v>0</v>
      </c>
      <c r="K403" s="128">
        <f t="shared" si="66"/>
        <v>5</v>
      </c>
      <c r="L403" s="317"/>
    </row>
    <row r="404" spans="1:12" s="47" customFormat="1" ht="12.75">
      <c r="A404" s="120" t="s">
        <v>151</v>
      </c>
      <c r="B404" s="121" t="s">
        <v>222</v>
      </c>
      <c r="C404" s="121" t="s">
        <v>198</v>
      </c>
      <c r="D404" s="146" t="s">
        <v>182</v>
      </c>
      <c r="E404" s="124" t="s">
        <v>181</v>
      </c>
      <c r="F404" s="124" t="s">
        <v>266</v>
      </c>
      <c r="G404" s="125" t="s">
        <v>270</v>
      </c>
      <c r="H404" s="126" t="s">
        <v>152</v>
      </c>
      <c r="I404" s="128">
        <f t="shared" si="66"/>
        <v>5</v>
      </c>
      <c r="J404" s="128">
        <f t="shared" si="66"/>
        <v>0</v>
      </c>
      <c r="K404" s="128">
        <f t="shared" si="66"/>
        <v>5</v>
      </c>
      <c r="L404" s="317"/>
    </row>
    <row r="405" spans="1:12" s="47" customFormat="1" ht="25.5">
      <c r="A405" s="120" t="s">
        <v>153</v>
      </c>
      <c r="B405" s="121" t="s">
        <v>222</v>
      </c>
      <c r="C405" s="121" t="s">
        <v>198</v>
      </c>
      <c r="D405" s="146" t="s">
        <v>182</v>
      </c>
      <c r="E405" s="124" t="s">
        <v>181</v>
      </c>
      <c r="F405" s="124" t="s">
        <v>266</v>
      </c>
      <c r="G405" s="125" t="s">
        <v>270</v>
      </c>
      <c r="H405" s="126" t="s">
        <v>154</v>
      </c>
      <c r="I405" s="128">
        <v>5</v>
      </c>
      <c r="J405" s="128"/>
      <c r="K405" s="128">
        <f>I405+J405</f>
        <v>5</v>
      </c>
      <c r="L405" s="317"/>
    </row>
    <row r="406" spans="1:12" s="47" customFormat="1" ht="25.5">
      <c r="A406" s="302" t="s">
        <v>73</v>
      </c>
      <c r="B406" s="146" t="s">
        <v>222</v>
      </c>
      <c r="C406" s="121" t="s">
        <v>198</v>
      </c>
      <c r="D406" s="146" t="s">
        <v>182</v>
      </c>
      <c r="E406" s="124" t="s">
        <v>185</v>
      </c>
      <c r="F406" s="124" t="s">
        <v>266</v>
      </c>
      <c r="G406" s="125" t="s">
        <v>267</v>
      </c>
      <c r="H406" s="126"/>
      <c r="I406" s="128">
        <f>I413+I409+I412</f>
        <v>1441.1</v>
      </c>
      <c r="J406" s="128">
        <f>J413+J409+J412</f>
        <v>0</v>
      </c>
      <c r="K406" s="128">
        <f>K413+K409+K412</f>
        <v>1441.1</v>
      </c>
      <c r="L406" s="317"/>
    </row>
    <row r="407" spans="1:12" s="47" customFormat="1" ht="38.25">
      <c r="A407" s="320" t="s">
        <v>384</v>
      </c>
      <c r="B407" s="146" t="s">
        <v>222</v>
      </c>
      <c r="C407" s="121" t="s">
        <v>198</v>
      </c>
      <c r="D407" s="146" t="s">
        <v>182</v>
      </c>
      <c r="E407" s="124" t="s">
        <v>185</v>
      </c>
      <c r="F407" s="124" t="s">
        <v>266</v>
      </c>
      <c r="G407" s="125" t="s">
        <v>383</v>
      </c>
      <c r="H407" s="126"/>
      <c r="I407" s="128">
        <f aca="true" t="shared" si="67" ref="I407:K408">I408</f>
        <v>436.6</v>
      </c>
      <c r="J407" s="128">
        <f t="shared" si="67"/>
        <v>0</v>
      </c>
      <c r="K407" s="128">
        <f t="shared" si="67"/>
        <v>436.6</v>
      </c>
      <c r="L407" s="317"/>
    </row>
    <row r="408" spans="1:12" s="47" customFormat="1" ht="12.75">
      <c r="A408" s="302" t="s">
        <v>151</v>
      </c>
      <c r="B408" s="146" t="s">
        <v>222</v>
      </c>
      <c r="C408" s="121" t="s">
        <v>198</v>
      </c>
      <c r="D408" s="146" t="s">
        <v>182</v>
      </c>
      <c r="E408" s="124" t="s">
        <v>185</v>
      </c>
      <c r="F408" s="124" t="s">
        <v>266</v>
      </c>
      <c r="G408" s="125" t="s">
        <v>383</v>
      </c>
      <c r="H408" s="126" t="s">
        <v>152</v>
      </c>
      <c r="I408" s="127">
        <f t="shared" si="67"/>
        <v>436.6</v>
      </c>
      <c r="J408" s="128">
        <f t="shared" si="67"/>
        <v>0</v>
      </c>
      <c r="K408" s="128">
        <f t="shared" si="67"/>
        <v>436.6</v>
      </c>
      <c r="L408" s="317"/>
    </row>
    <row r="409" spans="1:12" s="47" customFormat="1" ht="25.5">
      <c r="A409" s="302" t="s">
        <v>153</v>
      </c>
      <c r="B409" s="146" t="s">
        <v>222</v>
      </c>
      <c r="C409" s="121" t="s">
        <v>198</v>
      </c>
      <c r="D409" s="146" t="s">
        <v>182</v>
      </c>
      <c r="E409" s="124" t="s">
        <v>185</v>
      </c>
      <c r="F409" s="124" t="s">
        <v>266</v>
      </c>
      <c r="G409" s="125" t="s">
        <v>383</v>
      </c>
      <c r="H409" s="126" t="s">
        <v>154</v>
      </c>
      <c r="I409" s="127">
        <v>436.6</v>
      </c>
      <c r="J409" s="128">
        <v>0</v>
      </c>
      <c r="K409" s="128">
        <v>436.6</v>
      </c>
      <c r="L409" s="317"/>
    </row>
    <row r="410" spans="1:12" s="47" customFormat="1" ht="25.5">
      <c r="A410" s="403" t="s">
        <v>376</v>
      </c>
      <c r="B410" s="404" t="s">
        <v>222</v>
      </c>
      <c r="C410" s="404" t="s">
        <v>198</v>
      </c>
      <c r="D410" s="405" t="s">
        <v>182</v>
      </c>
      <c r="E410" s="124" t="s">
        <v>185</v>
      </c>
      <c r="F410" s="406" t="s">
        <v>266</v>
      </c>
      <c r="G410" s="407" t="s">
        <v>375</v>
      </c>
      <c r="H410" s="408"/>
      <c r="I410" s="127">
        <f aca="true" t="shared" si="68" ref="I410:K411">I411</f>
        <v>512.5</v>
      </c>
      <c r="J410" s="128">
        <f t="shared" si="68"/>
        <v>0</v>
      </c>
      <c r="K410" s="128">
        <f t="shared" si="68"/>
        <v>512.5</v>
      </c>
      <c r="L410" s="317"/>
    </row>
    <row r="411" spans="1:12" s="47" customFormat="1" ht="12.75">
      <c r="A411" s="403" t="s">
        <v>151</v>
      </c>
      <c r="B411" s="404" t="s">
        <v>222</v>
      </c>
      <c r="C411" s="404" t="s">
        <v>198</v>
      </c>
      <c r="D411" s="405" t="s">
        <v>182</v>
      </c>
      <c r="E411" s="124" t="s">
        <v>185</v>
      </c>
      <c r="F411" s="406" t="s">
        <v>266</v>
      </c>
      <c r="G411" s="407" t="s">
        <v>375</v>
      </c>
      <c r="H411" s="408" t="s">
        <v>152</v>
      </c>
      <c r="I411" s="127">
        <f t="shared" si="68"/>
        <v>512.5</v>
      </c>
      <c r="J411" s="128">
        <f t="shared" si="68"/>
        <v>0</v>
      </c>
      <c r="K411" s="128">
        <f t="shared" si="68"/>
        <v>512.5</v>
      </c>
      <c r="L411" s="317"/>
    </row>
    <row r="412" spans="1:12" s="47" customFormat="1" ht="36" customHeight="1">
      <c r="A412" s="403" t="s">
        <v>153</v>
      </c>
      <c r="B412" s="404" t="s">
        <v>222</v>
      </c>
      <c r="C412" s="404" t="s">
        <v>198</v>
      </c>
      <c r="D412" s="405" t="s">
        <v>182</v>
      </c>
      <c r="E412" s="124" t="s">
        <v>185</v>
      </c>
      <c r="F412" s="406" t="s">
        <v>266</v>
      </c>
      <c r="G412" s="407" t="s">
        <v>375</v>
      </c>
      <c r="H412" s="408" t="s">
        <v>154</v>
      </c>
      <c r="I412" s="127">
        <v>512.5</v>
      </c>
      <c r="J412" s="128">
        <v>0</v>
      </c>
      <c r="K412" s="128">
        <v>512.5</v>
      </c>
      <c r="L412" s="317"/>
    </row>
    <row r="413" spans="1:12" s="47" customFormat="1" ht="12.75">
      <c r="A413" s="120" t="s">
        <v>75</v>
      </c>
      <c r="B413" s="146" t="s">
        <v>222</v>
      </c>
      <c r="C413" s="121" t="s">
        <v>198</v>
      </c>
      <c r="D413" s="146" t="s">
        <v>182</v>
      </c>
      <c r="E413" s="124" t="s">
        <v>185</v>
      </c>
      <c r="F413" s="124" t="s">
        <v>266</v>
      </c>
      <c r="G413" s="125" t="s">
        <v>74</v>
      </c>
      <c r="H413" s="126"/>
      <c r="I413" s="128">
        <f aca="true" t="shared" si="69" ref="I413:K414">I414</f>
        <v>492</v>
      </c>
      <c r="J413" s="205">
        <f t="shared" si="69"/>
        <v>0</v>
      </c>
      <c r="K413" s="128">
        <f t="shared" si="69"/>
        <v>492</v>
      </c>
      <c r="L413" s="317"/>
    </row>
    <row r="414" spans="1:12" s="47" customFormat="1" ht="22.5" customHeight="1">
      <c r="A414" s="120" t="s">
        <v>151</v>
      </c>
      <c r="B414" s="121" t="s">
        <v>222</v>
      </c>
      <c r="C414" s="121" t="s">
        <v>198</v>
      </c>
      <c r="D414" s="146" t="s">
        <v>182</v>
      </c>
      <c r="E414" s="124" t="s">
        <v>185</v>
      </c>
      <c r="F414" s="124" t="s">
        <v>266</v>
      </c>
      <c r="G414" s="125" t="s">
        <v>74</v>
      </c>
      <c r="H414" s="126" t="s">
        <v>152</v>
      </c>
      <c r="I414" s="128">
        <f t="shared" si="69"/>
        <v>492</v>
      </c>
      <c r="J414" s="205">
        <f t="shared" si="69"/>
        <v>0</v>
      </c>
      <c r="K414" s="128">
        <f t="shared" si="69"/>
        <v>492</v>
      </c>
      <c r="L414" s="317"/>
    </row>
    <row r="415" spans="1:12" s="47" customFormat="1" ht="27.75" customHeight="1">
      <c r="A415" s="120" t="s">
        <v>153</v>
      </c>
      <c r="B415" s="121" t="s">
        <v>222</v>
      </c>
      <c r="C415" s="121" t="s">
        <v>198</v>
      </c>
      <c r="D415" s="146" t="s">
        <v>182</v>
      </c>
      <c r="E415" s="124" t="s">
        <v>185</v>
      </c>
      <c r="F415" s="124" t="s">
        <v>266</v>
      </c>
      <c r="G415" s="125" t="s">
        <v>74</v>
      </c>
      <c r="H415" s="126" t="s">
        <v>154</v>
      </c>
      <c r="I415" s="128">
        <v>492</v>
      </c>
      <c r="J415" s="205"/>
      <c r="K415" s="128">
        <f>I415+J415</f>
        <v>492</v>
      </c>
      <c r="L415" s="317"/>
    </row>
    <row r="416" spans="1:12" s="47" customFormat="1" ht="48" customHeight="1">
      <c r="A416" s="302" t="s">
        <v>76</v>
      </c>
      <c r="B416" s="146" t="s">
        <v>222</v>
      </c>
      <c r="C416" s="121" t="s">
        <v>198</v>
      </c>
      <c r="D416" s="146" t="s">
        <v>182</v>
      </c>
      <c r="E416" s="124" t="s">
        <v>196</v>
      </c>
      <c r="F416" s="124" t="s">
        <v>266</v>
      </c>
      <c r="G416" s="125" t="s">
        <v>267</v>
      </c>
      <c r="H416" s="126"/>
      <c r="I416" s="128">
        <f>I423+I420+I417</f>
        <v>8274.5</v>
      </c>
      <c r="J416" s="205">
        <f>J423+J420+J417</f>
        <v>0</v>
      </c>
      <c r="K416" s="128">
        <f>K423+K420+K417</f>
        <v>8274.5</v>
      </c>
      <c r="L416" s="317"/>
    </row>
    <row r="417" spans="1:12" s="47" customFormat="1" ht="94.5" customHeight="1">
      <c r="A417" s="320" t="s">
        <v>382</v>
      </c>
      <c r="B417" s="146" t="s">
        <v>222</v>
      </c>
      <c r="C417" s="121" t="s">
        <v>198</v>
      </c>
      <c r="D417" s="146" t="s">
        <v>182</v>
      </c>
      <c r="E417" s="124" t="s">
        <v>196</v>
      </c>
      <c r="F417" s="124" t="s">
        <v>266</v>
      </c>
      <c r="G417" s="125" t="s">
        <v>381</v>
      </c>
      <c r="H417" s="126"/>
      <c r="I417" s="128">
        <f aca="true" t="shared" si="70" ref="I417:K418">I418</f>
        <v>4219.5</v>
      </c>
      <c r="J417" s="205">
        <f t="shared" si="70"/>
        <v>0</v>
      </c>
      <c r="K417" s="128">
        <f t="shared" si="70"/>
        <v>4219.5</v>
      </c>
      <c r="L417" s="317"/>
    </row>
    <row r="418" spans="1:12" s="47" customFormat="1" ht="24.75" customHeight="1">
      <c r="A418" s="302" t="s">
        <v>151</v>
      </c>
      <c r="B418" s="146" t="s">
        <v>222</v>
      </c>
      <c r="C418" s="121" t="s">
        <v>198</v>
      </c>
      <c r="D418" s="146" t="s">
        <v>182</v>
      </c>
      <c r="E418" s="124" t="s">
        <v>196</v>
      </c>
      <c r="F418" s="124" t="s">
        <v>266</v>
      </c>
      <c r="G418" s="125" t="s">
        <v>381</v>
      </c>
      <c r="H418" s="126" t="s">
        <v>152</v>
      </c>
      <c r="I418" s="128">
        <f t="shared" si="70"/>
        <v>4219.5</v>
      </c>
      <c r="J418" s="205">
        <f t="shared" si="70"/>
        <v>0</v>
      </c>
      <c r="K418" s="128">
        <f t="shared" si="70"/>
        <v>4219.5</v>
      </c>
      <c r="L418" s="317"/>
    </row>
    <row r="419" spans="1:12" s="47" customFormat="1" ht="34.5" customHeight="1">
      <c r="A419" s="120" t="s">
        <v>153</v>
      </c>
      <c r="B419" s="146" t="s">
        <v>222</v>
      </c>
      <c r="C419" s="121" t="s">
        <v>198</v>
      </c>
      <c r="D419" s="146" t="s">
        <v>182</v>
      </c>
      <c r="E419" s="124" t="s">
        <v>196</v>
      </c>
      <c r="F419" s="124" t="s">
        <v>266</v>
      </c>
      <c r="G419" s="125" t="s">
        <v>381</v>
      </c>
      <c r="H419" s="126" t="s">
        <v>154</v>
      </c>
      <c r="I419" s="127">
        <v>4219.5</v>
      </c>
      <c r="J419" s="128">
        <v>0</v>
      </c>
      <c r="K419" s="128">
        <v>4219.5</v>
      </c>
      <c r="L419" s="317"/>
    </row>
    <row r="420" spans="1:12" s="47" customFormat="1" ht="45.75" customHeight="1">
      <c r="A420" s="303" t="s">
        <v>377</v>
      </c>
      <c r="B420" s="146" t="s">
        <v>222</v>
      </c>
      <c r="C420" s="121" t="s">
        <v>198</v>
      </c>
      <c r="D420" s="146" t="s">
        <v>182</v>
      </c>
      <c r="E420" s="124" t="s">
        <v>196</v>
      </c>
      <c r="F420" s="124" t="s">
        <v>266</v>
      </c>
      <c r="G420" s="125" t="s">
        <v>372</v>
      </c>
      <c r="H420" s="126"/>
      <c r="I420" s="127">
        <f>I421</f>
        <v>3298</v>
      </c>
      <c r="J420" s="128">
        <f>J422</f>
        <v>0</v>
      </c>
      <c r="K420" s="128">
        <f>K422</f>
        <v>3298</v>
      </c>
      <c r="L420" s="317"/>
    </row>
    <row r="421" spans="1:12" s="47" customFormat="1" ht="21.75" customHeight="1">
      <c r="A421" s="120" t="s">
        <v>151</v>
      </c>
      <c r="B421" s="121" t="s">
        <v>222</v>
      </c>
      <c r="C421" s="121" t="s">
        <v>198</v>
      </c>
      <c r="D421" s="146" t="s">
        <v>182</v>
      </c>
      <c r="E421" s="124" t="s">
        <v>196</v>
      </c>
      <c r="F421" s="124" t="s">
        <v>266</v>
      </c>
      <c r="G421" s="125" t="s">
        <v>372</v>
      </c>
      <c r="H421" s="126" t="s">
        <v>152</v>
      </c>
      <c r="I421" s="127">
        <f>I422</f>
        <v>3298</v>
      </c>
      <c r="J421" s="128">
        <f>J422</f>
        <v>0</v>
      </c>
      <c r="K421" s="128">
        <f>K422</f>
        <v>3298</v>
      </c>
      <c r="L421" s="317"/>
    </row>
    <row r="422" spans="1:12" s="47" customFormat="1" ht="37.5" customHeight="1">
      <c r="A422" s="120" t="s">
        <v>153</v>
      </c>
      <c r="B422" s="121" t="s">
        <v>222</v>
      </c>
      <c r="C422" s="121" t="s">
        <v>198</v>
      </c>
      <c r="D422" s="146" t="s">
        <v>182</v>
      </c>
      <c r="E422" s="124" t="s">
        <v>196</v>
      </c>
      <c r="F422" s="124" t="s">
        <v>266</v>
      </c>
      <c r="G422" s="125" t="s">
        <v>372</v>
      </c>
      <c r="H422" s="126" t="s">
        <v>154</v>
      </c>
      <c r="I422" s="127">
        <v>3298</v>
      </c>
      <c r="J422" s="128">
        <v>0</v>
      </c>
      <c r="K422" s="128">
        <f>J422+I422</f>
        <v>3298</v>
      </c>
      <c r="L422" s="317"/>
    </row>
    <row r="423" spans="1:12" s="47" customFormat="1" ht="12.75">
      <c r="A423" s="120" t="s">
        <v>75</v>
      </c>
      <c r="B423" s="121" t="s">
        <v>222</v>
      </c>
      <c r="C423" s="121" t="s">
        <v>198</v>
      </c>
      <c r="D423" s="146" t="s">
        <v>182</v>
      </c>
      <c r="E423" s="124" t="s">
        <v>196</v>
      </c>
      <c r="F423" s="124" t="s">
        <v>266</v>
      </c>
      <c r="G423" s="125" t="s">
        <v>74</v>
      </c>
      <c r="H423" s="126"/>
      <c r="I423" s="127">
        <f aca="true" t="shared" si="71" ref="I423:K424">I424</f>
        <v>757</v>
      </c>
      <c r="J423" s="128">
        <f t="shared" si="71"/>
        <v>0</v>
      </c>
      <c r="K423" s="128">
        <f t="shared" si="71"/>
        <v>757</v>
      </c>
      <c r="L423" s="317"/>
    </row>
    <row r="424" spans="1:12" s="47" customFormat="1" ht="12.75">
      <c r="A424" s="120" t="s">
        <v>151</v>
      </c>
      <c r="B424" s="121" t="s">
        <v>222</v>
      </c>
      <c r="C424" s="121" t="s">
        <v>198</v>
      </c>
      <c r="D424" s="146" t="s">
        <v>182</v>
      </c>
      <c r="E424" s="124" t="s">
        <v>196</v>
      </c>
      <c r="F424" s="124" t="s">
        <v>266</v>
      </c>
      <c r="G424" s="125" t="s">
        <v>74</v>
      </c>
      <c r="H424" s="126" t="s">
        <v>152</v>
      </c>
      <c r="I424" s="127">
        <f t="shared" si="71"/>
        <v>757</v>
      </c>
      <c r="J424" s="128">
        <f t="shared" si="71"/>
        <v>0</v>
      </c>
      <c r="K424" s="128">
        <f t="shared" si="71"/>
        <v>757</v>
      </c>
      <c r="L424" s="317"/>
    </row>
    <row r="425" spans="1:12" s="47" customFormat="1" ht="25.5">
      <c r="A425" s="120" t="s">
        <v>153</v>
      </c>
      <c r="B425" s="121" t="s">
        <v>222</v>
      </c>
      <c r="C425" s="121" t="s">
        <v>198</v>
      </c>
      <c r="D425" s="146" t="s">
        <v>182</v>
      </c>
      <c r="E425" s="124" t="s">
        <v>196</v>
      </c>
      <c r="F425" s="124" t="s">
        <v>266</v>
      </c>
      <c r="G425" s="125" t="s">
        <v>74</v>
      </c>
      <c r="H425" s="126" t="s">
        <v>154</v>
      </c>
      <c r="I425" s="127">
        <v>757</v>
      </c>
      <c r="J425" s="128"/>
      <c r="K425" s="128">
        <f>I425+J425</f>
        <v>757</v>
      </c>
      <c r="L425" s="317"/>
    </row>
    <row r="426" spans="1:12" s="47" customFormat="1" ht="20.25" customHeight="1">
      <c r="A426" s="120" t="s">
        <v>70</v>
      </c>
      <c r="B426" s="121" t="s">
        <v>222</v>
      </c>
      <c r="C426" s="121" t="s">
        <v>198</v>
      </c>
      <c r="D426" s="146" t="s">
        <v>182</v>
      </c>
      <c r="E426" s="124" t="s">
        <v>34</v>
      </c>
      <c r="F426" s="124" t="s">
        <v>266</v>
      </c>
      <c r="G426" s="125" t="s">
        <v>267</v>
      </c>
      <c r="H426" s="126"/>
      <c r="I426" s="127">
        <f>I427</f>
        <v>128.1</v>
      </c>
      <c r="J426" s="128">
        <f aca="true" t="shared" si="72" ref="J426:K428">J427</f>
        <v>0</v>
      </c>
      <c r="K426" s="128">
        <f t="shared" si="72"/>
        <v>128.1</v>
      </c>
      <c r="L426" s="317"/>
    </row>
    <row r="427" spans="1:12" s="47" customFormat="1" ht="54" customHeight="1">
      <c r="A427" s="120" t="s">
        <v>129</v>
      </c>
      <c r="B427" s="121" t="s">
        <v>222</v>
      </c>
      <c r="C427" s="121" t="s">
        <v>198</v>
      </c>
      <c r="D427" s="146" t="s">
        <v>182</v>
      </c>
      <c r="E427" s="124" t="s">
        <v>34</v>
      </c>
      <c r="F427" s="124" t="s">
        <v>266</v>
      </c>
      <c r="G427" s="125" t="s">
        <v>177</v>
      </c>
      <c r="H427" s="126"/>
      <c r="I427" s="127">
        <f>I428</f>
        <v>128.1</v>
      </c>
      <c r="J427" s="128">
        <f t="shared" si="72"/>
        <v>0</v>
      </c>
      <c r="K427" s="128">
        <f t="shared" si="72"/>
        <v>128.1</v>
      </c>
      <c r="L427" s="317"/>
    </row>
    <row r="428" spans="1:12" s="47" customFormat="1" ht="21.75" customHeight="1">
      <c r="A428" s="120" t="s">
        <v>151</v>
      </c>
      <c r="B428" s="121" t="s">
        <v>222</v>
      </c>
      <c r="C428" s="121" t="s">
        <v>198</v>
      </c>
      <c r="D428" s="146" t="s">
        <v>182</v>
      </c>
      <c r="E428" s="165" t="s">
        <v>34</v>
      </c>
      <c r="F428" s="124" t="s">
        <v>266</v>
      </c>
      <c r="G428" s="125" t="s">
        <v>177</v>
      </c>
      <c r="H428" s="126" t="s">
        <v>152</v>
      </c>
      <c r="I428" s="127">
        <f>I429</f>
        <v>128.1</v>
      </c>
      <c r="J428" s="128">
        <f t="shared" si="72"/>
        <v>0</v>
      </c>
      <c r="K428" s="128">
        <f t="shared" si="72"/>
        <v>128.1</v>
      </c>
      <c r="L428" s="317"/>
    </row>
    <row r="429" spans="1:12" s="47" customFormat="1" ht="31.5" customHeight="1">
      <c r="A429" s="120" t="s">
        <v>153</v>
      </c>
      <c r="B429" s="121" t="s">
        <v>222</v>
      </c>
      <c r="C429" s="121" t="s">
        <v>198</v>
      </c>
      <c r="D429" s="146" t="s">
        <v>182</v>
      </c>
      <c r="E429" s="124" t="s">
        <v>34</v>
      </c>
      <c r="F429" s="124" t="s">
        <v>266</v>
      </c>
      <c r="G429" s="125" t="s">
        <v>177</v>
      </c>
      <c r="H429" s="126" t="s">
        <v>154</v>
      </c>
      <c r="I429" s="127">
        <v>128.1</v>
      </c>
      <c r="J429" s="128"/>
      <c r="K429" s="128">
        <f>I429+J429</f>
        <v>128.1</v>
      </c>
      <c r="L429" s="317"/>
    </row>
    <row r="430" spans="1:12" s="47" customFormat="1" ht="12.75">
      <c r="A430" s="297" t="s">
        <v>248</v>
      </c>
      <c r="B430" s="121" t="s">
        <v>222</v>
      </c>
      <c r="C430" s="121" t="s">
        <v>198</v>
      </c>
      <c r="D430" s="146" t="s">
        <v>180</v>
      </c>
      <c r="E430" s="168"/>
      <c r="F430" s="168"/>
      <c r="G430" s="169"/>
      <c r="H430" s="170"/>
      <c r="I430" s="189">
        <f>I431</f>
        <v>59</v>
      </c>
      <c r="J430" s="190">
        <f aca="true" t="shared" si="73" ref="J430:K433">J431</f>
        <v>-22</v>
      </c>
      <c r="K430" s="190">
        <f t="shared" si="73"/>
        <v>37</v>
      </c>
      <c r="L430" s="317"/>
    </row>
    <row r="431" spans="1:12" s="47" customFormat="1" ht="12.75">
      <c r="A431" s="120" t="s">
        <v>70</v>
      </c>
      <c r="B431" s="121" t="s">
        <v>222</v>
      </c>
      <c r="C431" s="121" t="s">
        <v>198</v>
      </c>
      <c r="D431" s="146" t="s">
        <v>180</v>
      </c>
      <c r="E431" s="124" t="s">
        <v>34</v>
      </c>
      <c r="F431" s="124" t="s">
        <v>266</v>
      </c>
      <c r="G431" s="125" t="s">
        <v>267</v>
      </c>
      <c r="H431" s="126"/>
      <c r="I431" s="189">
        <f>I432</f>
        <v>59</v>
      </c>
      <c r="J431" s="190">
        <f t="shared" si="73"/>
        <v>-22</v>
      </c>
      <c r="K431" s="190">
        <f t="shared" si="73"/>
        <v>37</v>
      </c>
      <c r="L431" s="317"/>
    </row>
    <row r="432" spans="1:12" s="47" customFormat="1" ht="32.25" customHeight="1">
      <c r="A432" s="120" t="s">
        <v>130</v>
      </c>
      <c r="B432" s="121" t="s">
        <v>222</v>
      </c>
      <c r="C432" s="121" t="s">
        <v>198</v>
      </c>
      <c r="D432" s="146" t="s">
        <v>180</v>
      </c>
      <c r="E432" s="124" t="s">
        <v>34</v>
      </c>
      <c r="F432" s="124" t="s">
        <v>266</v>
      </c>
      <c r="G432" s="125" t="s">
        <v>141</v>
      </c>
      <c r="H432" s="126"/>
      <c r="I432" s="127">
        <f>I433</f>
        <v>59</v>
      </c>
      <c r="J432" s="128">
        <f t="shared" si="73"/>
        <v>-22</v>
      </c>
      <c r="K432" s="128">
        <f t="shared" si="73"/>
        <v>37</v>
      </c>
      <c r="L432" s="317"/>
    </row>
    <row r="433" spans="1:12" s="47" customFormat="1" ht="54.75" customHeight="1">
      <c r="A433" s="120" t="s">
        <v>174</v>
      </c>
      <c r="B433" s="121" t="s">
        <v>222</v>
      </c>
      <c r="C433" s="121" t="s">
        <v>198</v>
      </c>
      <c r="D433" s="146" t="s">
        <v>180</v>
      </c>
      <c r="E433" s="165" t="s">
        <v>34</v>
      </c>
      <c r="F433" s="124" t="s">
        <v>266</v>
      </c>
      <c r="G433" s="125" t="s">
        <v>141</v>
      </c>
      <c r="H433" s="126">
        <v>100</v>
      </c>
      <c r="I433" s="127">
        <f>I434</f>
        <v>59</v>
      </c>
      <c r="J433" s="128">
        <f t="shared" si="73"/>
        <v>-22</v>
      </c>
      <c r="K433" s="128">
        <f t="shared" si="73"/>
        <v>37</v>
      </c>
      <c r="L433" s="317"/>
    </row>
    <row r="434" spans="1:12" s="47" customFormat="1" ht="32.25" customHeight="1">
      <c r="A434" s="120" t="s">
        <v>156</v>
      </c>
      <c r="B434" s="121" t="s">
        <v>222</v>
      </c>
      <c r="C434" s="121" t="s">
        <v>198</v>
      </c>
      <c r="D434" s="146" t="s">
        <v>180</v>
      </c>
      <c r="E434" s="124" t="s">
        <v>34</v>
      </c>
      <c r="F434" s="124" t="s">
        <v>266</v>
      </c>
      <c r="G434" s="125" t="s">
        <v>141</v>
      </c>
      <c r="H434" s="126">
        <v>120</v>
      </c>
      <c r="I434" s="127">
        <v>59</v>
      </c>
      <c r="J434" s="128">
        <v>-22</v>
      </c>
      <c r="K434" s="128">
        <f>I434+J434</f>
        <v>37</v>
      </c>
      <c r="L434" s="317"/>
    </row>
    <row r="435" spans="1:12" s="83" customFormat="1" ht="12.75">
      <c r="A435" s="304" t="s">
        <v>246</v>
      </c>
      <c r="B435" s="121" t="s">
        <v>222</v>
      </c>
      <c r="C435" s="192" t="s">
        <v>206</v>
      </c>
      <c r="D435" s="193"/>
      <c r="E435" s="165"/>
      <c r="F435" s="165"/>
      <c r="G435" s="166"/>
      <c r="H435" s="167"/>
      <c r="I435" s="156">
        <f>I436</f>
        <v>406.4</v>
      </c>
      <c r="J435" s="151">
        <f aca="true" t="shared" si="74" ref="J435:K438">J436</f>
        <v>0</v>
      </c>
      <c r="K435" s="151">
        <f t="shared" si="74"/>
        <v>406.4</v>
      </c>
      <c r="L435" s="395"/>
    </row>
    <row r="436" spans="1:12" s="83" customFormat="1" ht="12.75">
      <c r="A436" s="296" t="s">
        <v>245</v>
      </c>
      <c r="B436" s="121" t="s">
        <v>222</v>
      </c>
      <c r="C436" s="121" t="s">
        <v>206</v>
      </c>
      <c r="D436" s="146" t="s">
        <v>179</v>
      </c>
      <c r="E436" s="147"/>
      <c r="F436" s="147"/>
      <c r="G436" s="157"/>
      <c r="H436" s="158"/>
      <c r="I436" s="156">
        <f>I437</f>
        <v>406.4</v>
      </c>
      <c r="J436" s="151">
        <f t="shared" si="74"/>
        <v>0</v>
      </c>
      <c r="K436" s="151">
        <f t="shared" si="74"/>
        <v>406.4</v>
      </c>
      <c r="L436" s="395"/>
    </row>
    <row r="437" spans="1:12" s="50" customFormat="1" ht="51">
      <c r="A437" s="292" t="s">
        <v>53</v>
      </c>
      <c r="B437" s="121" t="s">
        <v>222</v>
      </c>
      <c r="C437" s="121" t="s">
        <v>206</v>
      </c>
      <c r="D437" s="146" t="s">
        <v>179</v>
      </c>
      <c r="E437" s="161" t="s">
        <v>180</v>
      </c>
      <c r="F437" s="161" t="s">
        <v>266</v>
      </c>
      <c r="G437" s="162" t="s">
        <v>267</v>
      </c>
      <c r="H437" s="164"/>
      <c r="I437" s="127">
        <f>I438</f>
        <v>406.4</v>
      </c>
      <c r="J437" s="128">
        <f t="shared" si="74"/>
        <v>0</v>
      </c>
      <c r="K437" s="128">
        <f t="shared" si="74"/>
        <v>406.4</v>
      </c>
      <c r="L437" s="395"/>
    </row>
    <row r="438" spans="1:12" s="50" customFormat="1" ht="25.5">
      <c r="A438" s="120" t="s">
        <v>54</v>
      </c>
      <c r="B438" s="121" t="s">
        <v>222</v>
      </c>
      <c r="C438" s="121" t="s">
        <v>206</v>
      </c>
      <c r="D438" s="146" t="s">
        <v>179</v>
      </c>
      <c r="E438" s="124" t="s">
        <v>180</v>
      </c>
      <c r="F438" s="124" t="s">
        <v>268</v>
      </c>
      <c r="G438" s="125" t="s">
        <v>267</v>
      </c>
      <c r="H438" s="126"/>
      <c r="I438" s="127">
        <f>I439</f>
        <v>406.4</v>
      </c>
      <c r="J438" s="128">
        <f t="shared" si="74"/>
        <v>0</v>
      </c>
      <c r="K438" s="128">
        <f t="shared" si="74"/>
        <v>406.4</v>
      </c>
      <c r="L438" s="395"/>
    </row>
    <row r="439" spans="1:12" s="50" customFormat="1" ht="12.75">
      <c r="A439" s="120" t="s">
        <v>142</v>
      </c>
      <c r="B439" s="121" t="s">
        <v>222</v>
      </c>
      <c r="C439" s="121" t="s">
        <v>206</v>
      </c>
      <c r="D439" s="146" t="s">
        <v>179</v>
      </c>
      <c r="E439" s="124" t="s">
        <v>180</v>
      </c>
      <c r="F439" s="124" t="s">
        <v>268</v>
      </c>
      <c r="G439" s="125" t="s">
        <v>69</v>
      </c>
      <c r="H439" s="126"/>
      <c r="I439" s="127">
        <f>I440+I442+I444</f>
        <v>406.4</v>
      </c>
      <c r="J439" s="128">
        <f>J440+J442+J444</f>
        <v>0</v>
      </c>
      <c r="K439" s="128">
        <f>K440+K442+K444</f>
        <v>406.4</v>
      </c>
      <c r="L439" s="395"/>
    </row>
    <row r="440" spans="1:12" s="50" customFormat="1" ht="25.5">
      <c r="A440" s="120" t="s">
        <v>147</v>
      </c>
      <c r="B440" s="121" t="s">
        <v>222</v>
      </c>
      <c r="C440" s="121" t="s">
        <v>206</v>
      </c>
      <c r="D440" s="146" t="s">
        <v>179</v>
      </c>
      <c r="E440" s="124" t="s">
        <v>180</v>
      </c>
      <c r="F440" s="124" t="s">
        <v>268</v>
      </c>
      <c r="G440" s="125" t="s">
        <v>69</v>
      </c>
      <c r="H440" s="126" t="s">
        <v>148</v>
      </c>
      <c r="I440" s="127">
        <f aca="true" t="shared" si="75" ref="I440:K444">I441</f>
        <v>113</v>
      </c>
      <c r="J440" s="128">
        <f t="shared" si="75"/>
        <v>-2</v>
      </c>
      <c r="K440" s="128">
        <f t="shared" si="75"/>
        <v>111</v>
      </c>
      <c r="L440" s="395"/>
    </row>
    <row r="441" spans="1:12" s="50" customFormat="1" ht="25.5">
      <c r="A441" s="120" t="s">
        <v>149</v>
      </c>
      <c r="B441" s="121" t="s">
        <v>222</v>
      </c>
      <c r="C441" s="121" t="s">
        <v>206</v>
      </c>
      <c r="D441" s="146" t="s">
        <v>179</v>
      </c>
      <c r="E441" s="124" t="s">
        <v>180</v>
      </c>
      <c r="F441" s="124" t="s">
        <v>268</v>
      </c>
      <c r="G441" s="125" t="s">
        <v>69</v>
      </c>
      <c r="H441" s="126" t="s">
        <v>150</v>
      </c>
      <c r="I441" s="127">
        <v>113</v>
      </c>
      <c r="J441" s="128">
        <v>-2</v>
      </c>
      <c r="K441" s="128">
        <f>I441+J441</f>
        <v>111</v>
      </c>
      <c r="L441" s="395"/>
    </row>
    <row r="442" spans="1:12" s="50" customFormat="1" ht="15" customHeight="1">
      <c r="A442" s="305" t="s">
        <v>329</v>
      </c>
      <c r="B442" s="121" t="s">
        <v>222</v>
      </c>
      <c r="C442" s="121" t="s">
        <v>206</v>
      </c>
      <c r="D442" s="146" t="s">
        <v>179</v>
      </c>
      <c r="E442" s="124" t="s">
        <v>180</v>
      </c>
      <c r="F442" s="124" t="s">
        <v>268</v>
      </c>
      <c r="G442" s="125" t="s">
        <v>69</v>
      </c>
      <c r="H442" s="126" t="s">
        <v>152</v>
      </c>
      <c r="I442" s="127">
        <f t="shared" si="75"/>
        <v>265</v>
      </c>
      <c r="J442" s="128">
        <f t="shared" si="75"/>
        <v>2</v>
      </c>
      <c r="K442" s="128">
        <f t="shared" si="75"/>
        <v>267</v>
      </c>
      <c r="L442" s="395"/>
    </row>
    <row r="443" spans="1:12" s="50" customFormat="1" ht="15.75" customHeight="1">
      <c r="A443" s="305" t="s">
        <v>330</v>
      </c>
      <c r="B443" s="121" t="s">
        <v>222</v>
      </c>
      <c r="C443" s="121" t="s">
        <v>206</v>
      </c>
      <c r="D443" s="146" t="s">
        <v>179</v>
      </c>
      <c r="E443" s="124" t="s">
        <v>180</v>
      </c>
      <c r="F443" s="124" t="s">
        <v>268</v>
      </c>
      <c r="G443" s="125" t="s">
        <v>69</v>
      </c>
      <c r="H443" s="126" t="s">
        <v>331</v>
      </c>
      <c r="I443" s="127">
        <v>265</v>
      </c>
      <c r="J443" s="128">
        <v>2</v>
      </c>
      <c r="K443" s="128">
        <f>I443+J443</f>
        <v>267</v>
      </c>
      <c r="L443" s="395"/>
    </row>
    <row r="444" spans="1:12" s="50" customFormat="1" ht="15.75" customHeight="1">
      <c r="A444" s="120" t="s">
        <v>157</v>
      </c>
      <c r="B444" s="121" t="s">
        <v>222</v>
      </c>
      <c r="C444" s="121" t="s">
        <v>206</v>
      </c>
      <c r="D444" s="146" t="s">
        <v>179</v>
      </c>
      <c r="E444" s="124" t="s">
        <v>180</v>
      </c>
      <c r="F444" s="124" t="s">
        <v>268</v>
      </c>
      <c r="G444" s="125" t="s">
        <v>69</v>
      </c>
      <c r="H444" s="126" t="s">
        <v>158</v>
      </c>
      <c r="I444" s="127">
        <f t="shared" si="75"/>
        <v>28.4</v>
      </c>
      <c r="J444" s="128">
        <f t="shared" si="75"/>
        <v>0</v>
      </c>
      <c r="K444" s="128">
        <f t="shared" si="75"/>
        <v>28.4</v>
      </c>
      <c r="L444" s="395"/>
    </row>
    <row r="445" spans="1:12" s="50" customFormat="1" ht="15.75" customHeight="1">
      <c r="A445" s="120" t="s">
        <v>159</v>
      </c>
      <c r="B445" s="121" t="s">
        <v>222</v>
      </c>
      <c r="C445" s="121" t="s">
        <v>206</v>
      </c>
      <c r="D445" s="146" t="s">
        <v>179</v>
      </c>
      <c r="E445" s="124" t="s">
        <v>180</v>
      </c>
      <c r="F445" s="124" t="s">
        <v>268</v>
      </c>
      <c r="G445" s="125" t="s">
        <v>69</v>
      </c>
      <c r="H445" s="126" t="s">
        <v>160</v>
      </c>
      <c r="I445" s="127">
        <v>28.4</v>
      </c>
      <c r="J445" s="128">
        <v>0</v>
      </c>
      <c r="K445" s="128">
        <f>I445+J445</f>
        <v>28.4</v>
      </c>
      <c r="L445" s="395"/>
    </row>
    <row r="446" spans="1:12" s="52" customFormat="1" ht="12.75">
      <c r="A446" s="306" t="s">
        <v>203</v>
      </c>
      <c r="B446" s="207" t="s">
        <v>223</v>
      </c>
      <c r="C446" s="208"/>
      <c r="D446" s="209"/>
      <c r="E446" s="210"/>
      <c r="F446" s="210"/>
      <c r="G446" s="211"/>
      <c r="H446" s="212"/>
      <c r="I446" s="213">
        <f>I447</f>
        <v>1879.6</v>
      </c>
      <c r="J446" s="214">
        <f>J447</f>
        <v>0</v>
      </c>
      <c r="K446" s="214">
        <f>K447</f>
        <v>1879.6</v>
      </c>
      <c r="L446" s="397"/>
    </row>
    <row r="447" spans="1:12" s="82" customFormat="1" ht="12.75">
      <c r="A447" s="307" t="s">
        <v>194</v>
      </c>
      <c r="B447" s="121" t="s">
        <v>223</v>
      </c>
      <c r="C447" s="215" t="s">
        <v>179</v>
      </c>
      <c r="D447" s="146"/>
      <c r="E447" s="147"/>
      <c r="F447" s="147"/>
      <c r="G447" s="157"/>
      <c r="H447" s="158"/>
      <c r="I447" s="189">
        <f>I448+I462</f>
        <v>1879.6</v>
      </c>
      <c r="J447" s="190">
        <f>J448+J462</f>
        <v>0</v>
      </c>
      <c r="K447" s="190">
        <f>K448+K462</f>
        <v>1879.6</v>
      </c>
      <c r="L447" s="317"/>
    </row>
    <row r="448" spans="1:12" s="82" customFormat="1" ht="38.25">
      <c r="A448" s="308" t="s">
        <v>217</v>
      </c>
      <c r="B448" s="121" t="s">
        <v>223</v>
      </c>
      <c r="C448" s="215" t="s">
        <v>179</v>
      </c>
      <c r="D448" s="146" t="s">
        <v>182</v>
      </c>
      <c r="E448" s="147"/>
      <c r="F448" s="147"/>
      <c r="G448" s="157"/>
      <c r="H448" s="158"/>
      <c r="I448" s="189">
        <f>I449</f>
        <v>1839.6</v>
      </c>
      <c r="J448" s="190">
        <f>J449</f>
        <v>0</v>
      </c>
      <c r="K448" s="190">
        <f>K449</f>
        <v>1839.6</v>
      </c>
      <c r="L448" s="317"/>
    </row>
    <row r="449" spans="1:12" s="47" customFormat="1" ht="25.5">
      <c r="A449" s="129" t="s">
        <v>92</v>
      </c>
      <c r="B449" s="121" t="s">
        <v>223</v>
      </c>
      <c r="C449" s="215" t="s">
        <v>179</v>
      </c>
      <c r="D449" s="146" t="s">
        <v>182</v>
      </c>
      <c r="E449" s="161" t="s">
        <v>23</v>
      </c>
      <c r="F449" s="161" t="s">
        <v>266</v>
      </c>
      <c r="G449" s="162" t="s">
        <v>267</v>
      </c>
      <c r="H449" s="164"/>
      <c r="I449" s="127">
        <f>I450++I454</f>
        <v>1839.6</v>
      </c>
      <c r="J449" s="128">
        <f>J450++J454</f>
        <v>0</v>
      </c>
      <c r="K449" s="128">
        <f>K450++K454</f>
        <v>1839.6</v>
      </c>
      <c r="L449" s="317"/>
    </row>
    <row r="450" spans="1:12" s="47" customFormat="1" ht="25.5">
      <c r="A450" s="300" t="s">
        <v>93</v>
      </c>
      <c r="B450" s="121" t="s">
        <v>223</v>
      </c>
      <c r="C450" s="215" t="s">
        <v>179</v>
      </c>
      <c r="D450" s="146" t="s">
        <v>182</v>
      </c>
      <c r="E450" s="161" t="s">
        <v>23</v>
      </c>
      <c r="F450" s="161">
        <v>1</v>
      </c>
      <c r="G450" s="162" t="s">
        <v>267</v>
      </c>
      <c r="H450" s="164"/>
      <c r="I450" s="127">
        <f>I451</f>
        <v>984.7</v>
      </c>
      <c r="J450" s="128">
        <f aca="true" t="shared" si="76" ref="J450:K452">J451</f>
        <v>0</v>
      </c>
      <c r="K450" s="128">
        <f t="shared" si="76"/>
        <v>984.7</v>
      </c>
      <c r="L450" s="317"/>
    </row>
    <row r="451" spans="1:12" s="47" customFormat="1" ht="25.5">
      <c r="A451" s="309" t="s">
        <v>94</v>
      </c>
      <c r="B451" s="121" t="s">
        <v>223</v>
      </c>
      <c r="C451" s="215" t="s">
        <v>179</v>
      </c>
      <c r="D451" s="146" t="s">
        <v>182</v>
      </c>
      <c r="E451" s="124" t="s">
        <v>23</v>
      </c>
      <c r="F451" s="124">
        <v>1</v>
      </c>
      <c r="G451" s="125" t="s">
        <v>90</v>
      </c>
      <c r="H451" s="126"/>
      <c r="I451" s="127">
        <f>I452</f>
        <v>984.7</v>
      </c>
      <c r="J451" s="128">
        <f t="shared" si="76"/>
        <v>0</v>
      </c>
      <c r="K451" s="128">
        <f t="shared" si="76"/>
        <v>984.7</v>
      </c>
      <c r="L451" s="317"/>
    </row>
    <row r="452" spans="1:12" s="47" customFormat="1" ht="51">
      <c r="A452" s="129" t="s">
        <v>174</v>
      </c>
      <c r="B452" s="121" t="s">
        <v>223</v>
      </c>
      <c r="C452" s="215" t="s">
        <v>179</v>
      </c>
      <c r="D452" s="146" t="s">
        <v>182</v>
      </c>
      <c r="E452" s="124" t="s">
        <v>23</v>
      </c>
      <c r="F452" s="124" t="s">
        <v>268</v>
      </c>
      <c r="G452" s="125" t="s">
        <v>90</v>
      </c>
      <c r="H452" s="126">
        <v>100</v>
      </c>
      <c r="I452" s="127">
        <f>I453</f>
        <v>984.7</v>
      </c>
      <c r="J452" s="128">
        <f t="shared" si="76"/>
        <v>0</v>
      </c>
      <c r="K452" s="128">
        <f t="shared" si="76"/>
        <v>984.7</v>
      </c>
      <c r="L452" s="317"/>
    </row>
    <row r="453" spans="1:12" s="47" customFormat="1" ht="25.5">
      <c r="A453" s="129" t="s">
        <v>156</v>
      </c>
      <c r="B453" s="121" t="s">
        <v>223</v>
      </c>
      <c r="C453" s="215" t="s">
        <v>179</v>
      </c>
      <c r="D453" s="146" t="s">
        <v>182</v>
      </c>
      <c r="E453" s="124" t="s">
        <v>23</v>
      </c>
      <c r="F453" s="124" t="s">
        <v>268</v>
      </c>
      <c r="G453" s="125" t="s">
        <v>90</v>
      </c>
      <c r="H453" s="126">
        <v>120</v>
      </c>
      <c r="I453" s="127">
        <v>984.7</v>
      </c>
      <c r="J453" s="128"/>
      <c r="K453" s="128">
        <f>I453+J453</f>
        <v>984.7</v>
      </c>
      <c r="L453" s="317"/>
    </row>
    <row r="454" spans="1:12" s="47" customFormat="1" ht="12.75">
      <c r="A454" s="300" t="s">
        <v>95</v>
      </c>
      <c r="B454" s="121" t="s">
        <v>223</v>
      </c>
      <c r="C454" s="215" t="s">
        <v>179</v>
      </c>
      <c r="D454" s="146" t="s">
        <v>182</v>
      </c>
      <c r="E454" s="161" t="s">
        <v>23</v>
      </c>
      <c r="F454" s="161" t="s">
        <v>264</v>
      </c>
      <c r="G454" s="162" t="s">
        <v>267</v>
      </c>
      <c r="H454" s="164"/>
      <c r="I454" s="127">
        <f>I455</f>
        <v>854.9</v>
      </c>
      <c r="J454" s="128">
        <f>J455</f>
        <v>0</v>
      </c>
      <c r="K454" s="128">
        <f>K455</f>
        <v>854.9</v>
      </c>
      <c r="L454" s="317"/>
    </row>
    <row r="455" spans="1:12" s="47" customFormat="1" ht="25.5">
      <c r="A455" s="309" t="s">
        <v>94</v>
      </c>
      <c r="B455" s="121" t="s">
        <v>223</v>
      </c>
      <c r="C455" s="215" t="s">
        <v>179</v>
      </c>
      <c r="D455" s="146" t="s">
        <v>182</v>
      </c>
      <c r="E455" s="124" t="s">
        <v>23</v>
      </c>
      <c r="F455" s="124" t="s">
        <v>264</v>
      </c>
      <c r="G455" s="125" t="s">
        <v>90</v>
      </c>
      <c r="H455" s="126"/>
      <c r="I455" s="127">
        <f>I456+I458+I460</f>
        <v>854.9</v>
      </c>
      <c r="J455" s="128">
        <f>J456+J458+J460</f>
        <v>0</v>
      </c>
      <c r="K455" s="128">
        <f>K456+K458+K460</f>
        <v>854.9</v>
      </c>
      <c r="L455" s="317"/>
    </row>
    <row r="456" spans="1:12" s="47" customFormat="1" ht="51">
      <c r="A456" s="129" t="s">
        <v>174</v>
      </c>
      <c r="B456" s="121" t="s">
        <v>223</v>
      </c>
      <c r="C456" s="215" t="s">
        <v>179</v>
      </c>
      <c r="D456" s="146" t="s">
        <v>182</v>
      </c>
      <c r="E456" s="124" t="s">
        <v>23</v>
      </c>
      <c r="F456" s="124" t="s">
        <v>264</v>
      </c>
      <c r="G456" s="125" t="s">
        <v>90</v>
      </c>
      <c r="H456" s="126">
        <v>100</v>
      </c>
      <c r="I456" s="127">
        <f>I457</f>
        <v>709.3</v>
      </c>
      <c r="J456" s="128">
        <f>J457</f>
        <v>0</v>
      </c>
      <c r="K456" s="128">
        <f>K457</f>
        <v>709.3</v>
      </c>
      <c r="L456" s="317"/>
    </row>
    <row r="457" spans="1:12" s="47" customFormat="1" ht="37.5" customHeight="1">
      <c r="A457" s="129" t="s">
        <v>156</v>
      </c>
      <c r="B457" s="121" t="s">
        <v>223</v>
      </c>
      <c r="C457" s="215" t="s">
        <v>179</v>
      </c>
      <c r="D457" s="146" t="s">
        <v>182</v>
      </c>
      <c r="E457" s="124" t="s">
        <v>23</v>
      </c>
      <c r="F457" s="124" t="s">
        <v>264</v>
      </c>
      <c r="G457" s="124" t="s">
        <v>90</v>
      </c>
      <c r="H457" s="132">
        <v>120</v>
      </c>
      <c r="I457" s="127">
        <v>709.3</v>
      </c>
      <c r="J457" s="128"/>
      <c r="K457" s="128">
        <f>I457+J457</f>
        <v>709.3</v>
      </c>
      <c r="L457" s="317"/>
    </row>
    <row r="458" spans="1:12" s="47" customFormat="1" ht="25.5">
      <c r="A458" s="129" t="s">
        <v>147</v>
      </c>
      <c r="B458" s="121" t="s">
        <v>223</v>
      </c>
      <c r="C458" s="215" t="s">
        <v>179</v>
      </c>
      <c r="D458" s="146" t="s">
        <v>182</v>
      </c>
      <c r="E458" s="124" t="s">
        <v>23</v>
      </c>
      <c r="F458" s="124" t="s">
        <v>264</v>
      </c>
      <c r="G458" s="124" t="s">
        <v>90</v>
      </c>
      <c r="H458" s="132" t="s">
        <v>148</v>
      </c>
      <c r="I458" s="127">
        <f>I459</f>
        <v>144.4</v>
      </c>
      <c r="J458" s="128">
        <f>J459</f>
        <v>0</v>
      </c>
      <c r="K458" s="128">
        <f>K459</f>
        <v>144.4</v>
      </c>
      <c r="L458" s="317"/>
    </row>
    <row r="459" spans="1:12" s="47" customFormat="1" ht="25.5">
      <c r="A459" s="129" t="s">
        <v>149</v>
      </c>
      <c r="B459" s="146" t="s">
        <v>223</v>
      </c>
      <c r="C459" s="216" t="s">
        <v>179</v>
      </c>
      <c r="D459" s="146" t="s">
        <v>182</v>
      </c>
      <c r="E459" s="124" t="s">
        <v>23</v>
      </c>
      <c r="F459" s="124" t="s">
        <v>264</v>
      </c>
      <c r="G459" s="124" t="s">
        <v>90</v>
      </c>
      <c r="H459" s="132" t="s">
        <v>150</v>
      </c>
      <c r="I459" s="127">
        <v>144.4</v>
      </c>
      <c r="J459" s="128"/>
      <c r="K459" s="128">
        <f>I459+J459</f>
        <v>144.4</v>
      </c>
      <c r="L459" s="317"/>
    </row>
    <row r="460" spans="1:12" s="47" customFormat="1" ht="26.25" customHeight="1">
      <c r="A460" s="129" t="s">
        <v>157</v>
      </c>
      <c r="B460" s="146" t="s">
        <v>223</v>
      </c>
      <c r="C460" s="216" t="s">
        <v>179</v>
      </c>
      <c r="D460" s="146" t="s">
        <v>182</v>
      </c>
      <c r="E460" s="124" t="s">
        <v>23</v>
      </c>
      <c r="F460" s="124" t="s">
        <v>264</v>
      </c>
      <c r="G460" s="124" t="s">
        <v>90</v>
      </c>
      <c r="H460" s="132" t="s">
        <v>158</v>
      </c>
      <c r="I460" s="171">
        <f>I461</f>
        <v>1.2</v>
      </c>
      <c r="J460" s="128">
        <f>J461</f>
        <v>0</v>
      </c>
      <c r="K460" s="128">
        <f>K461</f>
        <v>1.2</v>
      </c>
      <c r="L460" s="317"/>
    </row>
    <row r="461" spans="1:12" s="47" customFormat="1" ht="12.75">
      <c r="A461" s="302" t="s">
        <v>159</v>
      </c>
      <c r="B461" s="146" t="s">
        <v>223</v>
      </c>
      <c r="C461" s="216" t="s">
        <v>179</v>
      </c>
      <c r="D461" s="146" t="s">
        <v>182</v>
      </c>
      <c r="E461" s="124" t="s">
        <v>23</v>
      </c>
      <c r="F461" s="124" t="s">
        <v>264</v>
      </c>
      <c r="G461" s="124" t="s">
        <v>90</v>
      </c>
      <c r="H461" s="132" t="s">
        <v>160</v>
      </c>
      <c r="I461" s="171">
        <v>1.2</v>
      </c>
      <c r="J461" s="128"/>
      <c r="K461" s="128">
        <f>I461+J461</f>
        <v>1.2</v>
      </c>
      <c r="L461" s="317"/>
    </row>
    <row r="462" spans="1:12" s="82" customFormat="1" ht="12.75">
      <c r="A462" s="310" t="s">
        <v>210</v>
      </c>
      <c r="B462" s="146" t="s">
        <v>223</v>
      </c>
      <c r="C462" s="147" t="s">
        <v>179</v>
      </c>
      <c r="D462" s="146" t="s">
        <v>236</v>
      </c>
      <c r="E462" s="147"/>
      <c r="F462" s="147"/>
      <c r="G462" s="147"/>
      <c r="H462" s="217"/>
      <c r="I462" s="218">
        <f>I463</f>
        <v>40</v>
      </c>
      <c r="J462" s="190">
        <f aca="true" t="shared" si="77" ref="J462:K465">J463</f>
        <v>0</v>
      </c>
      <c r="K462" s="190">
        <f t="shared" si="77"/>
        <v>40</v>
      </c>
      <c r="L462" s="317"/>
    </row>
    <row r="463" spans="1:12" s="82" customFormat="1" ht="25.5">
      <c r="A463" s="311" t="s">
        <v>132</v>
      </c>
      <c r="B463" s="146" t="s">
        <v>223</v>
      </c>
      <c r="C463" s="147" t="s">
        <v>179</v>
      </c>
      <c r="D463" s="146" t="s">
        <v>236</v>
      </c>
      <c r="E463" s="124" t="s">
        <v>27</v>
      </c>
      <c r="F463" s="124" t="s">
        <v>266</v>
      </c>
      <c r="G463" s="124" t="s">
        <v>267</v>
      </c>
      <c r="H463" s="217"/>
      <c r="I463" s="218">
        <f>I464</f>
        <v>40</v>
      </c>
      <c r="J463" s="190">
        <f t="shared" si="77"/>
        <v>0</v>
      </c>
      <c r="K463" s="190">
        <f t="shared" si="77"/>
        <v>40</v>
      </c>
      <c r="L463" s="317"/>
    </row>
    <row r="464" spans="1:12" s="82" customFormat="1" ht="25.5">
      <c r="A464" s="308" t="s">
        <v>134</v>
      </c>
      <c r="B464" s="146" t="s">
        <v>223</v>
      </c>
      <c r="C464" s="121" t="s">
        <v>179</v>
      </c>
      <c r="D464" s="146" t="s">
        <v>236</v>
      </c>
      <c r="E464" s="124" t="s">
        <v>27</v>
      </c>
      <c r="F464" s="124" t="s">
        <v>266</v>
      </c>
      <c r="G464" s="125" t="s">
        <v>28</v>
      </c>
      <c r="H464" s="126"/>
      <c r="I464" s="171">
        <f>I465</f>
        <v>40</v>
      </c>
      <c r="J464" s="128">
        <f t="shared" si="77"/>
        <v>0</v>
      </c>
      <c r="K464" s="128">
        <f t="shared" si="77"/>
        <v>40</v>
      </c>
      <c r="L464" s="317"/>
    </row>
    <row r="465" spans="1:12" s="82" customFormat="1" ht="25.5">
      <c r="A465" s="129" t="s">
        <v>147</v>
      </c>
      <c r="B465" s="146" t="s">
        <v>223</v>
      </c>
      <c r="C465" s="121" t="s">
        <v>179</v>
      </c>
      <c r="D465" s="146" t="s">
        <v>236</v>
      </c>
      <c r="E465" s="124" t="s">
        <v>27</v>
      </c>
      <c r="F465" s="124" t="s">
        <v>266</v>
      </c>
      <c r="G465" s="125" t="s">
        <v>28</v>
      </c>
      <c r="H465" s="126">
        <v>200</v>
      </c>
      <c r="I465" s="127">
        <f>I466</f>
        <v>40</v>
      </c>
      <c r="J465" s="128">
        <f t="shared" si="77"/>
        <v>0</v>
      </c>
      <c r="K465" s="128">
        <f t="shared" si="77"/>
        <v>40</v>
      </c>
      <c r="L465" s="317"/>
    </row>
    <row r="466" spans="1:12" s="82" customFormat="1" ht="25.5">
      <c r="A466" s="312" t="s">
        <v>149</v>
      </c>
      <c r="B466" s="219" t="s">
        <v>223</v>
      </c>
      <c r="C466" s="220" t="s">
        <v>179</v>
      </c>
      <c r="D466" s="219" t="s">
        <v>236</v>
      </c>
      <c r="E466" s="221" t="s">
        <v>27</v>
      </c>
      <c r="F466" s="221" t="s">
        <v>266</v>
      </c>
      <c r="G466" s="222" t="s">
        <v>28</v>
      </c>
      <c r="H466" s="223">
        <v>240</v>
      </c>
      <c r="I466" s="224">
        <v>40</v>
      </c>
      <c r="J466" s="225"/>
      <c r="K466" s="128">
        <f>I466+J466</f>
        <v>40</v>
      </c>
      <c r="L466" s="317"/>
    </row>
    <row r="467" spans="1:12" s="52" customFormat="1" ht="15" customHeight="1">
      <c r="A467" s="313" t="s">
        <v>234</v>
      </c>
      <c r="B467" s="121" t="s">
        <v>232</v>
      </c>
      <c r="C467" s="226"/>
      <c r="D467" s="227"/>
      <c r="E467" s="228"/>
      <c r="F467" s="228"/>
      <c r="G467" s="229"/>
      <c r="H467" s="230"/>
      <c r="I467" s="231">
        <f>I468+I482+I518</f>
        <v>50375.6</v>
      </c>
      <c r="J467" s="232">
        <f>J468+J482+J518</f>
        <v>1389.6</v>
      </c>
      <c r="K467" s="232">
        <f>K468+K482+K518</f>
        <v>51765.2</v>
      </c>
      <c r="L467" s="397"/>
    </row>
    <row r="468" spans="1:12" s="82" customFormat="1" ht="12.75">
      <c r="A468" s="296" t="s">
        <v>194</v>
      </c>
      <c r="B468" s="121" t="s">
        <v>232</v>
      </c>
      <c r="C468" s="122" t="s">
        <v>179</v>
      </c>
      <c r="D468" s="123"/>
      <c r="E468" s="168"/>
      <c r="F468" s="168"/>
      <c r="G468" s="169"/>
      <c r="H468" s="170"/>
      <c r="I468" s="189">
        <f>I469</f>
        <v>7078.2</v>
      </c>
      <c r="J468" s="190">
        <f>J469</f>
        <v>0</v>
      </c>
      <c r="K468" s="190">
        <f>K469</f>
        <v>7078.2</v>
      </c>
      <c r="L468" s="317"/>
    </row>
    <row r="469" spans="1:12" s="82" customFormat="1" ht="12.75">
      <c r="A469" s="288" t="s">
        <v>210</v>
      </c>
      <c r="B469" s="121" t="s">
        <v>232</v>
      </c>
      <c r="C469" s="121" t="s">
        <v>179</v>
      </c>
      <c r="D469" s="146" t="s">
        <v>236</v>
      </c>
      <c r="E469" s="147"/>
      <c r="F469" s="147"/>
      <c r="G469" s="157"/>
      <c r="H469" s="158"/>
      <c r="I469" s="189">
        <f>I470+I476</f>
        <v>7078.2</v>
      </c>
      <c r="J469" s="190">
        <f>J470+J476</f>
        <v>0</v>
      </c>
      <c r="K469" s="190">
        <f>K470+K476</f>
        <v>7078.2</v>
      </c>
      <c r="L469" s="317"/>
    </row>
    <row r="470" spans="1:12" s="82" customFormat="1" ht="25.5">
      <c r="A470" s="120" t="s">
        <v>97</v>
      </c>
      <c r="B470" s="121" t="s">
        <v>232</v>
      </c>
      <c r="C470" s="121" t="s">
        <v>179</v>
      </c>
      <c r="D470" s="146" t="s">
        <v>236</v>
      </c>
      <c r="E470" s="124" t="s">
        <v>25</v>
      </c>
      <c r="F470" s="124" t="s">
        <v>266</v>
      </c>
      <c r="G470" s="125" t="s">
        <v>267</v>
      </c>
      <c r="H470" s="126"/>
      <c r="I470" s="189">
        <f>I471</f>
        <v>6794.2</v>
      </c>
      <c r="J470" s="190">
        <f>J471</f>
        <v>0</v>
      </c>
      <c r="K470" s="190">
        <f>K471</f>
        <v>6794.2</v>
      </c>
      <c r="L470" s="317"/>
    </row>
    <row r="471" spans="1:12" s="82" customFormat="1" ht="25.5">
      <c r="A471" s="294" t="s">
        <v>94</v>
      </c>
      <c r="B471" s="121" t="s">
        <v>232</v>
      </c>
      <c r="C471" s="121" t="s">
        <v>179</v>
      </c>
      <c r="D471" s="146" t="s">
        <v>236</v>
      </c>
      <c r="E471" s="124" t="s">
        <v>25</v>
      </c>
      <c r="F471" s="124" t="s">
        <v>266</v>
      </c>
      <c r="G471" s="125" t="s">
        <v>90</v>
      </c>
      <c r="H471" s="126"/>
      <c r="I471" s="127">
        <f>I472+I474</f>
        <v>6794.2</v>
      </c>
      <c r="J471" s="128">
        <f>J472+J474</f>
        <v>0</v>
      </c>
      <c r="K471" s="128">
        <f>K472+K474</f>
        <v>6794.2</v>
      </c>
      <c r="L471" s="317"/>
    </row>
    <row r="472" spans="1:12" s="82" customFormat="1" ht="51">
      <c r="A472" s="120" t="s">
        <v>174</v>
      </c>
      <c r="B472" s="121" t="s">
        <v>232</v>
      </c>
      <c r="C472" s="121" t="s">
        <v>179</v>
      </c>
      <c r="D472" s="146" t="s">
        <v>236</v>
      </c>
      <c r="E472" s="124" t="s">
        <v>25</v>
      </c>
      <c r="F472" s="124" t="s">
        <v>266</v>
      </c>
      <c r="G472" s="125" t="s">
        <v>90</v>
      </c>
      <c r="H472" s="126">
        <v>100</v>
      </c>
      <c r="I472" s="127">
        <f>I473</f>
        <v>6542</v>
      </c>
      <c r="J472" s="128">
        <f>J473</f>
        <v>0</v>
      </c>
      <c r="K472" s="128">
        <f>K473</f>
        <v>6542</v>
      </c>
      <c r="L472" s="317"/>
    </row>
    <row r="473" spans="1:12" s="82" customFormat="1" ht="25.5">
      <c r="A473" s="120" t="s">
        <v>156</v>
      </c>
      <c r="B473" s="121" t="s">
        <v>232</v>
      </c>
      <c r="C473" s="121" t="s">
        <v>179</v>
      </c>
      <c r="D473" s="146" t="s">
        <v>236</v>
      </c>
      <c r="E473" s="124" t="s">
        <v>25</v>
      </c>
      <c r="F473" s="124" t="s">
        <v>266</v>
      </c>
      <c r="G473" s="125" t="s">
        <v>90</v>
      </c>
      <c r="H473" s="126">
        <v>120</v>
      </c>
      <c r="I473" s="127">
        <v>6542</v>
      </c>
      <c r="J473" s="128">
        <v>0</v>
      </c>
      <c r="K473" s="128">
        <f>I473+J473</f>
        <v>6542</v>
      </c>
      <c r="L473" s="317"/>
    </row>
    <row r="474" spans="1:12" s="82" customFormat="1" ht="25.5">
      <c r="A474" s="120" t="s">
        <v>147</v>
      </c>
      <c r="B474" s="121" t="s">
        <v>232</v>
      </c>
      <c r="C474" s="121" t="s">
        <v>179</v>
      </c>
      <c r="D474" s="146" t="s">
        <v>236</v>
      </c>
      <c r="E474" s="124" t="s">
        <v>25</v>
      </c>
      <c r="F474" s="124" t="s">
        <v>266</v>
      </c>
      <c r="G474" s="125" t="s">
        <v>90</v>
      </c>
      <c r="H474" s="126">
        <v>200</v>
      </c>
      <c r="I474" s="127">
        <f>I475</f>
        <v>252.2</v>
      </c>
      <c r="J474" s="128">
        <f>J475</f>
        <v>0</v>
      </c>
      <c r="K474" s="128">
        <f>K475</f>
        <v>252.2</v>
      </c>
      <c r="L474" s="317"/>
    </row>
    <row r="475" spans="1:12" s="82" customFormat="1" ht="25.5">
      <c r="A475" s="120" t="s">
        <v>149</v>
      </c>
      <c r="B475" s="121" t="s">
        <v>232</v>
      </c>
      <c r="C475" s="121" t="s">
        <v>179</v>
      </c>
      <c r="D475" s="146" t="s">
        <v>236</v>
      </c>
      <c r="E475" s="124" t="s">
        <v>25</v>
      </c>
      <c r="F475" s="124" t="s">
        <v>266</v>
      </c>
      <c r="G475" s="125" t="s">
        <v>90</v>
      </c>
      <c r="H475" s="126">
        <v>240</v>
      </c>
      <c r="I475" s="127">
        <v>252.2</v>
      </c>
      <c r="J475" s="128">
        <v>0</v>
      </c>
      <c r="K475" s="128">
        <f>I475+J475</f>
        <v>252.2</v>
      </c>
      <c r="L475" s="317"/>
    </row>
    <row r="476" spans="1:12" s="82" customFormat="1" ht="25.5">
      <c r="A476" s="293" t="s">
        <v>132</v>
      </c>
      <c r="B476" s="121" t="s">
        <v>232</v>
      </c>
      <c r="C476" s="121" t="s">
        <v>179</v>
      </c>
      <c r="D476" s="146" t="s">
        <v>236</v>
      </c>
      <c r="E476" s="131" t="s">
        <v>27</v>
      </c>
      <c r="F476" s="131" t="s">
        <v>266</v>
      </c>
      <c r="G476" s="126" t="s">
        <v>267</v>
      </c>
      <c r="H476" s="126"/>
      <c r="I476" s="127">
        <f>I477</f>
        <v>284</v>
      </c>
      <c r="J476" s="128">
        <f aca="true" t="shared" si="78" ref="J476:K478">J477</f>
        <v>0</v>
      </c>
      <c r="K476" s="128">
        <f t="shared" si="78"/>
        <v>284</v>
      </c>
      <c r="L476" s="317"/>
    </row>
    <row r="477" spans="1:12" s="82" customFormat="1" ht="25.5">
      <c r="A477" s="288" t="s">
        <v>133</v>
      </c>
      <c r="B477" s="121" t="s">
        <v>232</v>
      </c>
      <c r="C477" s="121" t="s">
        <v>179</v>
      </c>
      <c r="D477" s="146" t="s">
        <v>236</v>
      </c>
      <c r="E477" s="131" t="s">
        <v>27</v>
      </c>
      <c r="F477" s="131" t="s">
        <v>266</v>
      </c>
      <c r="G477" s="126" t="s">
        <v>64</v>
      </c>
      <c r="H477" s="126"/>
      <c r="I477" s="127">
        <f>I478+I480</f>
        <v>284</v>
      </c>
      <c r="J477" s="128">
        <f>J478+J480</f>
        <v>0</v>
      </c>
      <c r="K477" s="128">
        <f>K478+K480</f>
        <v>284</v>
      </c>
      <c r="L477" s="317"/>
    </row>
    <row r="478" spans="1:12" s="82" customFormat="1" ht="25.5">
      <c r="A478" s="120" t="s">
        <v>147</v>
      </c>
      <c r="B478" s="121" t="s">
        <v>232</v>
      </c>
      <c r="C478" s="121" t="s">
        <v>179</v>
      </c>
      <c r="D478" s="146" t="s">
        <v>236</v>
      </c>
      <c r="E478" s="131" t="s">
        <v>27</v>
      </c>
      <c r="F478" s="131" t="s">
        <v>266</v>
      </c>
      <c r="G478" s="126" t="s">
        <v>64</v>
      </c>
      <c r="H478" s="126">
        <v>200</v>
      </c>
      <c r="I478" s="127">
        <f>I479</f>
        <v>247</v>
      </c>
      <c r="J478" s="128">
        <f t="shared" si="78"/>
        <v>9.1</v>
      </c>
      <c r="K478" s="128">
        <f t="shared" si="78"/>
        <v>256.1</v>
      </c>
      <c r="L478" s="317"/>
    </row>
    <row r="479" spans="1:12" s="82" customFormat="1" ht="25.5">
      <c r="A479" s="120" t="s">
        <v>149</v>
      </c>
      <c r="B479" s="121" t="s">
        <v>232</v>
      </c>
      <c r="C479" s="121" t="s">
        <v>179</v>
      </c>
      <c r="D479" s="146" t="s">
        <v>236</v>
      </c>
      <c r="E479" s="131" t="s">
        <v>27</v>
      </c>
      <c r="F479" s="131" t="s">
        <v>266</v>
      </c>
      <c r="G479" s="126" t="s">
        <v>64</v>
      </c>
      <c r="H479" s="126">
        <v>240</v>
      </c>
      <c r="I479" s="127">
        <v>247</v>
      </c>
      <c r="J479" s="128">
        <v>9.1</v>
      </c>
      <c r="K479" s="128">
        <f>I479+J479</f>
        <v>256.1</v>
      </c>
      <c r="L479" s="317"/>
    </row>
    <row r="480" spans="1:12" s="82" customFormat="1" ht="20.25" customHeight="1">
      <c r="A480" s="129" t="s">
        <v>157</v>
      </c>
      <c r="B480" s="146" t="s">
        <v>232</v>
      </c>
      <c r="C480" s="216" t="s">
        <v>179</v>
      </c>
      <c r="D480" s="146" t="s">
        <v>236</v>
      </c>
      <c r="E480" s="131" t="s">
        <v>27</v>
      </c>
      <c r="F480" s="131" t="s">
        <v>266</v>
      </c>
      <c r="G480" s="126" t="s">
        <v>64</v>
      </c>
      <c r="H480" s="132" t="s">
        <v>158</v>
      </c>
      <c r="I480" s="171">
        <f>I481</f>
        <v>37</v>
      </c>
      <c r="J480" s="128">
        <f>J481</f>
        <v>-9.1</v>
      </c>
      <c r="K480" s="128">
        <f>K481</f>
        <v>27.9</v>
      </c>
      <c r="L480" s="317"/>
    </row>
    <row r="481" spans="1:12" s="82" customFormat="1" ht="15" customHeight="1">
      <c r="A481" s="302" t="s">
        <v>159</v>
      </c>
      <c r="B481" s="146" t="s">
        <v>232</v>
      </c>
      <c r="C481" s="216" t="s">
        <v>179</v>
      </c>
      <c r="D481" s="146" t="s">
        <v>236</v>
      </c>
      <c r="E481" s="131" t="s">
        <v>27</v>
      </c>
      <c r="F481" s="131" t="s">
        <v>266</v>
      </c>
      <c r="G481" s="126" t="s">
        <v>64</v>
      </c>
      <c r="H481" s="132" t="s">
        <v>160</v>
      </c>
      <c r="I481" s="171">
        <v>37</v>
      </c>
      <c r="J481" s="128">
        <v>-9.1</v>
      </c>
      <c r="K481" s="128">
        <f>I481+J481</f>
        <v>27.9</v>
      </c>
      <c r="L481" s="317"/>
    </row>
    <row r="482" spans="1:12" s="82" customFormat="1" ht="12.75">
      <c r="A482" s="288" t="s">
        <v>197</v>
      </c>
      <c r="B482" s="233" t="s">
        <v>232</v>
      </c>
      <c r="C482" s="234" t="s">
        <v>181</v>
      </c>
      <c r="D482" s="235"/>
      <c r="E482" s="236"/>
      <c r="F482" s="124"/>
      <c r="G482" s="125"/>
      <c r="H482" s="126"/>
      <c r="I482" s="127">
        <f>I498+I509+I483</f>
        <v>24470.3</v>
      </c>
      <c r="J482" s="128">
        <f>J498+J509+J483</f>
        <v>2250</v>
      </c>
      <c r="K482" s="128">
        <f>K498+K509+K483</f>
        <v>26720.3</v>
      </c>
      <c r="L482" s="317"/>
    </row>
    <row r="483" spans="1:12" s="82" customFormat="1" ht="15.75" customHeight="1">
      <c r="A483" s="288" t="s">
        <v>312</v>
      </c>
      <c r="B483" s="233" t="s">
        <v>232</v>
      </c>
      <c r="C483" s="234" t="s">
        <v>181</v>
      </c>
      <c r="D483" s="235" t="s">
        <v>186</v>
      </c>
      <c r="E483" s="236"/>
      <c r="F483" s="124"/>
      <c r="G483" s="125"/>
      <c r="H483" s="126"/>
      <c r="I483" s="127">
        <f>I491+I484</f>
        <v>1075.2</v>
      </c>
      <c r="J483" s="128">
        <f>J491+J484</f>
        <v>0</v>
      </c>
      <c r="K483" s="128">
        <f>K491+K484</f>
        <v>1075.2</v>
      </c>
      <c r="L483" s="317"/>
    </row>
    <row r="484" spans="1:12" s="82" customFormat="1" ht="42" customHeight="1">
      <c r="A484" s="288" t="s">
        <v>51</v>
      </c>
      <c r="B484" s="237" t="s">
        <v>232</v>
      </c>
      <c r="C484" s="238" t="s">
        <v>181</v>
      </c>
      <c r="D484" s="217" t="s">
        <v>186</v>
      </c>
      <c r="E484" s="239" t="s">
        <v>183</v>
      </c>
      <c r="F484" s="131" t="s">
        <v>266</v>
      </c>
      <c r="G484" s="126" t="s">
        <v>267</v>
      </c>
      <c r="H484" s="126"/>
      <c r="I484" s="240">
        <f>I485+I488</f>
        <v>1075.2</v>
      </c>
      <c r="J484" s="241">
        <f>J485+J488</f>
        <v>0</v>
      </c>
      <c r="K484" s="241">
        <f>K485+K488</f>
        <v>1075.2</v>
      </c>
      <c r="L484" s="317"/>
    </row>
    <row r="485" spans="1:12" s="82" customFormat="1" ht="15.75" customHeight="1">
      <c r="A485" s="129" t="s">
        <v>294</v>
      </c>
      <c r="B485" s="237" t="s">
        <v>232</v>
      </c>
      <c r="C485" s="238" t="s">
        <v>181</v>
      </c>
      <c r="D485" s="217" t="s">
        <v>186</v>
      </c>
      <c r="E485" s="239" t="s">
        <v>183</v>
      </c>
      <c r="F485" s="131" t="s">
        <v>266</v>
      </c>
      <c r="G485" s="126" t="s">
        <v>293</v>
      </c>
      <c r="H485" s="126"/>
      <c r="I485" s="240">
        <f aca="true" t="shared" si="79" ref="I485:K486">I486</f>
        <v>700</v>
      </c>
      <c r="J485" s="241">
        <f t="shared" si="79"/>
        <v>0</v>
      </c>
      <c r="K485" s="241">
        <f t="shared" si="79"/>
        <v>700</v>
      </c>
      <c r="L485" s="317"/>
    </row>
    <row r="486" spans="1:12" s="82" customFormat="1" ht="25.5" customHeight="1">
      <c r="A486" s="129" t="s">
        <v>147</v>
      </c>
      <c r="B486" s="237" t="s">
        <v>232</v>
      </c>
      <c r="C486" s="238" t="s">
        <v>181</v>
      </c>
      <c r="D486" s="217" t="s">
        <v>186</v>
      </c>
      <c r="E486" s="239" t="s">
        <v>183</v>
      </c>
      <c r="F486" s="131" t="s">
        <v>266</v>
      </c>
      <c r="G486" s="126" t="s">
        <v>293</v>
      </c>
      <c r="H486" s="126" t="s">
        <v>148</v>
      </c>
      <c r="I486" s="240">
        <f t="shared" si="79"/>
        <v>700</v>
      </c>
      <c r="J486" s="241">
        <f t="shared" si="79"/>
        <v>0</v>
      </c>
      <c r="K486" s="241">
        <f t="shared" si="79"/>
        <v>700</v>
      </c>
      <c r="L486" s="317"/>
    </row>
    <row r="487" spans="1:12" s="82" customFormat="1" ht="30.75" customHeight="1">
      <c r="A487" s="129" t="s">
        <v>149</v>
      </c>
      <c r="B487" s="237" t="s">
        <v>232</v>
      </c>
      <c r="C487" s="238" t="s">
        <v>181</v>
      </c>
      <c r="D487" s="217" t="s">
        <v>186</v>
      </c>
      <c r="E487" s="239" t="s">
        <v>183</v>
      </c>
      <c r="F487" s="131" t="s">
        <v>266</v>
      </c>
      <c r="G487" s="126" t="s">
        <v>293</v>
      </c>
      <c r="H487" s="126" t="s">
        <v>150</v>
      </c>
      <c r="I487" s="240">
        <v>700</v>
      </c>
      <c r="J487" s="241">
        <v>0</v>
      </c>
      <c r="K487" s="241">
        <f>I487+J487</f>
        <v>700</v>
      </c>
      <c r="L487" s="317"/>
    </row>
    <row r="488" spans="1:12" s="82" customFormat="1" ht="15.75" customHeight="1">
      <c r="A488" s="129" t="s">
        <v>313</v>
      </c>
      <c r="B488" s="237" t="s">
        <v>232</v>
      </c>
      <c r="C488" s="238" t="s">
        <v>181</v>
      </c>
      <c r="D488" s="217" t="s">
        <v>186</v>
      </c>
      <c r="E488" s="239" t="s">
        <v>183</v>
      </c>
      <c r="F488" s="131" t="s">
        <v>266</v>
      </c>
      <c r="G488" s="126" t="s">
        <v>314</v>
      </c>
      <c r="H488" s="126"/>
      <c r="I488" s="240">
        <f aca="true" t="shared" si="80" ref="I488:K489">I489</f>
        <v>375.2</v>
      </c>
      <c r="J488" s="241">
        <f t="shared" si="80"/>
        <v>0</v>
      </c>
      <c r="K488" s="241">
        <f t="shared" si="80"/>
        <v>375.2</v>
      </c>
      <c r="L488" s="317"/>
    </row>
    <row r="489" spans="1:12" s="82" customFormat="1" ht="32.25" customHeight="1">
      <c r="A489" s="129" t="s">
        <v>147</v>
      </c>
      <c r="B489" s="237" t="s">
        <v>232</v>
      </c>
      <c r="C489" s="238" t="s">
        <v>181</v>
      </c>
      <c r="D489" s="217" t="s">
        <v>186</v>
      </c>
      <c r="E489" s="239" t="s">
        <v>183</v>
      </c>
      <c r="F489" s="131" t="s">
        <v>266</v>
      </c>
      <c r="G489" s="126" t="s">
        <v>314</v>
      </c>
      <c r="H489" s="126" t="s">
        <v>148</v>
      </c>
      <c r="I489" s="240">
        <f t="shared" si="80"/>
        <v>375.2</v>
      </c>
      <c r="J489" s="241">
        <f t="shared" si="80"/>
        <v>0</v>
      </c>
      <c r="K489" s="241">
        <f t="shared" si="80"/>
        <v>375.2</v>
      </c>
      <c r="L489" s="317"/>
    </row>
    <row r="490" spans="1:12" s="82" customFormat="1" ht="28.5" customHeight="1">
      <c r="A490" s="129" t="s">
        <v>149</v>
      </c>
      <c r="B490" s="237" t="s">
        <v>232</v>
      </c>
      <c r="C490" s="238" t="s">
        <v>181</v>
      </c>
      <c r="D490" s="217" t="s">
        <v>186</v>
      </c>
      <c r="E490" s="239" t="s">
        <v>183</v>
      </c>
      <c r="F490" s="131" t="s">
        <v>266</v>
      </c>
      <c r="G490" s="125" t="s">
        <v>314</v>
      </c>
      <c r="H490" s="126" t="s">
        <v>150</v>
      </c>
      <c r="I490" s="240">
        <v>375.2</v>
      </c>
      <c r="J490" s="241">
        <v>0</v>
      </c>
      <c r="K490" s="241">
        <f>I490+J490</f>
        <v>375.2</v>
      </c>
      <c r="L490" s="317"/>
    </row>
    <row r="491" spans="1:12" s="82" customFormat="1" ht="25.5" hidden="1">
      <c r="A491" s="120" t="s">
        <v>278</v>
      </c>
      <c r="B491" s="121" t="s">
        <v>232</v>
      </c>
      <c r="C491" s="121" t="s">
        <v>181</v>
      </c>
      <c r="D491" s="146" t="s">
        <v>186</v>
      </c>
      <c r="E491" s="124" t="s">
        <v>33</v>
      </c>
      <c r="F491" s="124" t="s">
        <v>266</v>
      </c>
      <c r="G491" s="125" t="s">
        <v>267</v>
      </c>
      <c r="H491" s="126"/>
      <c r="I491" s="127">
        <f>I492+I495</f>
        <v>0</v>
      </c>
      <c r="J491" s="128">
        <f>J492+J495</f>
        <v>0</v>
      </c>
      <c r="K491" s="128">
        <f>K492+K495</f>
        <v>0</v>
      </c>
      <c r="L491" s="317"/>
    </row>
    <row r="492" spans="1:12" s="82" customFormat="1" ht="18" customHeight="1" hidden="1">
      <c r="A492" s="129" t="s">
        <v>294</v>
      </c>
      <c r="B492" s="121" t="s">
        <v>232</v>
      </c>
      <c r="C492" s="121" t="s">
        <v>181</v>
      </c>
      <c r="D492" s="146" t="s">
        <v>186</v>
      </c>
      <c r="E492" s="147" t="s">
        <v>33</v>
      </c>
      <c r="F492" s="147" t="s">
        <v>266</v>
      </c>
      <c r="G492" s="157" t="s">
        <v>293</v>
      </c>
      <c r="H492" s="158"/>
      <c r="I492" s="189">
        <f aca="true" t="shared" si="81" ref="I492:K493">I493</f>
        <v>0</v>
      </c>
      <c r="J492" s="190">
        <f t="shared" si="81"/>
        <v>0</v>
      </c>
      <c r="K492" s="190">
        <f t="shared" si="81"/>
        <v>0</v>
      </c>
      <c r="L492" s="317"/>
    </row>
    <row r="493" spans="1:12" s="82" customFormat="1" ht="28.5" customHeight="1" hidden="1">
      <c r="A493" s="129" t="s">
        <v>147</v>
      </c>
      <c r="B493" s="121" t="s">
        <v>232</v>
      </c>
      <c r="C493" s="121" t="s">
        <v>181</v>
      </c>
      <c r="D493" s="146" t="s">
        <v>186</v>
      </c>
      <c r="E493" s="147" t="s">
        <v>33</v>
      </c>
      <c r="F493" s="147" t="s">
        <v>266</v>
      </c>
      <c r="G493" s="157" t="s">
        <v>293</v>
      </c>
      <c r="H493" s="158" t="s">
        <v>148</v>
      </c>
      <c r="I493" s="189">
        <f t="shared" si="81"/>
        <v>0</v>
      </c>
      <c r="J493" s="190">
        <f t="shared" si="81"/>
        <v>0</v>
      </c>
      <c r="K493" s="190">
        <f t="shared" si="81"/>
        <v>0</v>
      </c>
      <c r="L493" s="317"/>
    </row>
    <row r="494" spans="1:12" s="82" customFormat="1" ht="31.5" customHeight="1" hidden="1">
      <c r="A494" s="129" t="s">
        <v>149</v>
      </c>
      <c r="B494" s="121" t="s">
        <v>232</v>
      </c>
      <c r="C494" s="121" t="s">
        <v>181</v>
      </c>
      <c r="D494" s="146" t="s">
        <v>186</v>
      </c>
      <c r="E494" s="147" t="s">
        <v>33</v>
      </c>
      <c r="F494" s="147" t="s">
        <v>266</v>
      </c>
      <c r="G494" s="157" t="s">
        <v>293</v>
      </c>
      <c r="H494" s="158" t="s">
        <v>150</v>
      </c>
      <c r="I494" s="189">
        <v>0</v>
      </c>
      <c r="J494" s="190">
        <v>0</v>
      </c>
      <c r="K494" s="128">
        <f>I494+J494</f>
        <v>0</v>
      </c>
      <c r="L494" s="317"/>
    </row>
    <row r="495" spans="1:12" s="82" customFormat="1" ht="17.25" customHeight="1" hidden="1">
      <c r="A495" s="302" t="s">
        <v>313</v>
      </c>
      <c r="B495" s="121" t="s">
        <v>232</v>
      </c>
      <c r="C495" s="121" t="s">
        <v>181</v>
      </c>
      <c r="D495" s="146" t="s">
        <v>186</v>
      </c>
      <c r="E495" s="147" t="s">
        <v>33</v>
      </c>
      <c r="F495" s="147" t="s">
        <v>266</v>
      </c>
      <c r="G495" s="157" t="s">
        <v>314</v>
      </c>
      <c r="H495" s="158"/>
      <c r="I495" s="189">
        <f aca="true" t="shared" si="82" ref="I495:K496">I496</f>
        <v>0</v>
      </c>
      <c r="J495" s="190">
        <f t="shared" si="82"/>
        <v>0</v>
      </c>
      <c r="K495" s="190">
        <f t="shared" si="82"/>
        <v>0</v>
      </c>
      <c r="L495" s="317"/>
    </row>
    <row r="496" spans="1:12" s="82" customFormat="1" ht="31.5" customHeight="1" hidden="1">
      <c r="A496" s="129" t="s">
        <v>147</v>
      </c>
      <c r="B496" s="121" t="s">
        <v>232</v>
      </c>
      <c r="C496" s="121" t="s">
        <v>181</v>
      </c>
      <c r="D496" s="146" t="s">
        <v>186</v>
      </c>
      <c r="E496" s="147" t="s">
        <v>33</v>
      </c>
      <c r="F496" s="147" t="s">
        <v>266</v>
      </c>
      <c r="G496" s="157" t="s">
        <v>314</v>
      </c>
      <c r="H496" s="158" t="s">
        <v>148</v>
      </c>
      <c r="I496" s="189">
        <f t="shared" si="82"/>
        <v>0</v>
      </c>
      <c r="J496" s="190">
        <f t="shared" si="82"/>
        <v>0</v>
      </c>
      <c r="K496" s="190">
        <f t="shared" si="82"/>
        <v>0</v>
      </c>
      <c r="L496" s="317"/>
    </row>
    <row r="497" spans="1:12" s="82" customFormat="1" ht="31.5" customHeight="1" hidden="1">
      <c r="A497" s="129" t="s">
        <v>149</v>
      </c>
      <c r="B497" s="121" t="s">
        <v>232</v>
      </c>
      <c r="C497" s="121" t="s">
        <v>181</v>
      </c>
      <c r="D497" s="146" t="s">
        <v>186</v>
      </c>
      <c r="E497" s="147" t="s">
        <v>33</v>
      </c>
      <c r="F497" s="147" t="s">
        <v>266</v>
      </c>
      <c r="G497" s="157" t="s">
        <v>314</v>
      </c>
      <c r="H497" s="158" t="s">
        <v>150</v>
      </c>
      <c r="I497" s="189">
        <v>0</v>
      </c>
      <c r="J497" s="190">
        <v>0</v>
      </c>
      <c r="K497" s="128">
        <f>I497+J497</f>
        <v>0</v>
      </c>
      <c r="L497" s="317"/>
    </row>
    <row r="498" spans="1:12" s="82" customFormat="1" ht="12.75">
      <c r="A498" s="288" t="s">
        <v>119</v>
      </c>
      <c r="B498" s="121" t="s">
        <v>232</v>
      </c>
      <c r="C498" s="121" t="s">
        <v>181</v>
      </c>
      <c r="D498" s="146" t="s">
        <v>180</v>
      </c>
      <c r="E498" s="147"/>
      <c r="F498" s="147"/>
      <c r="G498" s="157"/>
      <c r="H498" s="158"/>
      <c r="I498" s="189">
        <f>I499</f>
        <v>23070.1</v>
      </c>
      <c r="J498" s="190">
        <f>J499</f>
        <v>2275</v>
      </c>
      <c r="K498" s="190">
        <f>K499</f>
        <v>25345.1</v>
      </c>
      <c r="L498" s="317"/>
    </row>
    <row r="499" spans="1:12" s="47" customFormat="1" ht="43.5" customHeight="1">
      <c r="A499" s="120" t="s">
        <v>5</v>
      </c>
      <c r="B499" s="121" t="s">
        <v>232</v>
      </c>
      <c r="C499" s="121" t="s">
        <v>181</v>
      </c>
      <c r="D499" s="146" t="s">
        <v>180</v>
      </c>
      <c r="E499" s="154" t="s">
        <v>236</v>
      </c>
      <c r="F499" s="154" t="s">
        <v>266</v>
      </c>
      <c r="G499" s="155" t="s">
        <v>267</v>
      </c>
      <c r="H499" s="153"/>
      <c r="I499" s="128">
        <f>I503+I506+I500</f>
        <v>23070.1</v>
      </c>
      <c r="J499" s="128">
        <f>J503+J506+J500</f>
        <v>2275</v>
      </c>
      <c r="K499" s="128">
        <f>K503+K506+K500</f>
        <v>25345.1</v>
      </c>
      <c r="L499" s="317"/>
    </row>
    <row r="500" spans="1:12" s="47" customFormat="1" ht="43.5" customHeight="1">
      <c r="A500" s="120" t="s">
        <v>374</v>
      </c>
      <c r="B500" s="121" t="s">
        <v>232</v>
      </c>
      <c r="C500" s="121" t="s">
        <v>181</v>
      </c>
      <c r="D500" s="146" t="s">
        <v>180</v>
      </c>
      <c r="E500" s="154" t="s">
        <v>236</v>
      </c>
      <c r="F500" s="154" t="s">
        <v>266</v>
      </c>
      <c r="G500" s="155" t="s">
        <v>373</v>
      </c>
      <c r="H500" s="153"/>
      <c r="I500" s="128">
        <f aca="true" t="shared" si="83" ref="I500:K501">I501</f>
        <v>18536.1</v>
      </c>
      <c r="J500" s="128">
        <f t="shared" si="83"/>
        <v>0</v>
      </c>
      <c r="K500" s="128">
        <f t="shared" si="83"/>
        <v>18536.1</v>
      </c>
      <c r="L500" s="317"/>
    </row>
    <row r="501" spans="1:12" s="47" customFormat="1" ht="18.75" customHeight="1">
      <c r="A501" s="120" t="s">
        <v>213</v>
      </c>
      <c r="B501" s="121" t="s">
        <v>232</v>
      </c>
      <c r="C501" s="121" t="s">
        <v>181</v>
      </c>
      <c r="D501" s="146" t="s">
        <v>180</v>
      </c>
      <c r="E501" s="154" t="s">
        <v>236</v>
      </c>
      <c r="F501" s="154" t="s">
        <v>266</v>
      </c>
      <c r="G501" s="155" t="s">
        <v>373</v>
      </c>
      <c r="H501" s="153" t="s">
        <v>227</v>
      </c>
      <c r="I501" s="128">
        <f t="shared" si="83"/>
        <v>18536.1</v>
      </c>
      <c r="J501" s="128">
        <f t="shared" si="83"/>
        <v>0</v>
      </c>
      <c r="K501" s="128">
        <f t="shared" si="83"/>
        <v>18536.1</v>
      </c>
      <c r="L501" s="317"/>
    </row>
    <row r="502" spans="1:12" s="47" customFormat="1" ht="18.75" customHeight="1">
      <c r="A502" s="120" t="s">
        <v>166</v>
      </c>
      <c r="B502" s="121" t="s">
        <v>232</v>
      </c>
      <c r="C502" s="121" t="s">
        <v>181</v>
      </c>
      <c r="D502" s="146" t="s">
        <v>180</v>
      </c>
      <c r="E502" s="154" t="s">
        <v>236</v>
      </c>
      <c r="F502" s="154" t="s">
        <v>266</v>
      </c>
      <c r="G502" s="155" t="s">
        <v>373</v>
      </c>
      <c r="H502" s="153" t="s">
        <v>175</v>
      </c>
      <c r="I502" s="128">
        <v>18536.1</v>
      </c>
      <c r="J502" s="128">
        <v>0</v>
      </c>
      <c r="K502" s="128">
        <f>J502+I502</f>
        <v>18536.1</v>
      </c>
      <c r="L502" s="317"/>
    </row>
    <row r="503" spans="1:12" s="47" customFormat="1" ht="12.75">
      <c r="A503" s="120" t="s">
        <v>6</v>
      </c>
      <c r="B503" s="121" t="s">
        <v>232</v>
      </c>
      <c r="C503" s="121" t="s">
        <v>181</v>
      </c>
      <c r="D503" s="146" t="s">
        <v>180</v>
      </c>
      <c r="E503" s="154" t="s">
        <v>236</v>
      </c>
      <c r="F503" s="154" t="s">
        <v>266</v>
      </c>
      <c r="G503" s="155">
        <v>7811</v>
      </c>
      <c r="H503" s="153"/>
      <c r="I503" s="127">
        <f aca="true" t="shared" si="84" ref="I503:K504">I504</f>
        <v>4434</v>
      </c>
      <c r="J503" s="128">
        <f t="shared" si="84"/>
        <v>2275</v>
      </c>
      <c r="K503" s="128">
        <f t="shared" si="84"/>
        <v>6709</v>
      </c>
      <c r="L503" s="317"/>
    </row>
    <row r="504" spans="1:12" s="47" customFormat="1" ht="12.75">
      <c r="A504" s="120" t="s">
        <v>213</v>
      </c>
      <c r="B504" s="121" t="s">
        <v>232</v>
      </c>
      <c r="C504" s="121" t="s">
        <v>181</v>
      </c>
      <c r="D504" s="146" t="s">
        <v>180</v>
      </c>
      <c r="E504" s="154" t="s">
        <v>236</v>
      </c>
      <c r="F504" s="154" t="s">
        <v>266</v>
      </c>
      <c r="G504" s="155">
        <v>7811</v>
      </c>
      <c r="H504" s="153" t="s">
        <v>227</v>
      </c>
      <c r="I504" s="127">
        <f t="shared" si="84"/>
        <v>4434</v>
      </c>
      <c r="J504" s="128">
        <f t="shared" si="84"/>
        <v>2275</v>
      </c>
      <c r="K504" s="128">
        <f t="shared" si="84"/>
        <v>6709</v>
      </c>
      <c r="L504" s="317"/>
    </row>
    <row r="505" spans="1:12" s="47" customFormat="1" ht="12.75">
      <c r="A505" s="120" t="s">
        <v>166</v>
      </c>
      <c r="B505" s="121" t="s">
        <v>232</v>
      </c>
      <c r="C505" s="121" t="s">
        <v>181</v>
      </c>
      <c r="D505" s="146" t="s">
        <v>180</v>
      </c>
      <c r="E505" s="154" t="s">
        <v>236</v>
      </c>
      <c r="F505" s="154" t="s">
        <v>266</v>
      </c>
      <c r="G505" s="155">
        <v>7811</v>
      </c>
      <c r="H505" s="153" t="s">
        <v>175</v>
      </c>
      <c r="I505" s="127">
        <v>4434</v>
      </c>
      <c r="J505" s="128">
        <v>2275</v>
      </c>
      <c r="K505" s="128">
        <f>J505+I505</f>
        <v>6709</v>
      </c>
      <c r="L505" s="317"/>
    </row>
    <row r="506" spans="1:12" s="47" customFormat="1" ht="25.5">
      <c r="A506" s="120" t="s">
        <v>7</v>
      </c>
      <c r="B506" s="121" t="s">
        <v>232</v>
      </c>
      <c r="C506" s="121" t="s">
        <v>181</v>
      </c>
      <c r="D506" s="146" t="s">
        <v>180</v>
      </c>
      <c r="E506" s="154" t="s">
        <v>236</v>
      </c>
      <c r="F506" s="154" t="s">
        <v>266</v>
      </c>
      <c r="G506" s="155" t="s">
        <v>8</v>
      </c>
      <c r="H506" s="153"/>
      <c r="I506" s="127">
        <f aca="true" t="shared" si="85" ref="I506:K507">I507</f>
        <v>100</v>
      </c>
      <c r="J506" s="128">
        <f t="shared" si="85"/>
        <v>0</v>
      </c>
      <c r="K506" s="128">
        <f t="shared" si="85"/>
        <v>100</v>
      </c>
      <c r="L506" s="317"/>
    </row>
    <row r="507" spans="1:12" s="47" customFormat="1" ht="12.75">
      <c r="A507" s="120" t="s">
        <v>213</v>
      </c>
      <c r="B507" s="121" t="s">
        <v>232</v>
      </c>
      <c r="C507" s="121" t="s">
        <v>181</v>
      </c>
      <c r="D507" s="146" t="s">
        <v>180</v>
      </c>
      <c r="E507" s="154" t="s">
        <v>236</v>
      </c>
      <c r="F507" s="154" t="s">
        <v>266</v>
      </c>
      <c r="G507" s="155" t="s">
        <v>8</v>
      </c>
      <c r="H507" s="153" t="s">
        <v>227</v>
      </c>
      <c r="I507" s="127">
        <f t="shared" si="85"/>
        <v>100</v>
      </c>
      <c r="J507" s="128">
        <f t="shared" si="85"/>
        <v>0</v>
      </c>
      <c r="K507" s="128">
        <f t="shared" si="85"/>
        <v>100</v>
      </c>
      <c r="L507" s="317"/>
    </row>
    <row r="508" spans="1:12" s="47" customFormat="1" ht="12.75">
      <c r="A508" s="120" t="s">
        <v>166</v>
      </c>
      <c r="B508" s="121" t="s">
        <v>232</v>
      </c>
      <c r="C508" s="121" t="s">
        <v>181</v>
      </c>
      <c r="D508" s="146" t="s">
        <v>180</v>
      </c>
      <c r="E508" s="154" t="s">
        <v>236</v>
      </c>
      <c r="F508" s="154" t="s">
        <v>266</v>
      </c>
      <c r="G508" s="155" t="s">
        <v>8</v>
      </c>
      <c r="H508" s="153" t="s">
        <v>175</v>
      </c>
      <c r="I508" s="127">
        <v>100</v>
      </c>
      <c r="J508" s="128"/>
      <c r="K508" s="128">
        <f>I508+J508</f>
        <v>100</v>
      </c>
      <c r="L508" s="317"/>
    </row>
    <row r="509" spans="1:12" s="82" customFormat="1" ht="15" customHeight="1">
      <c r="A509" s="288" t="s">
        <v>205</v>
      </c>
      <c r="B509" s="121" t="s">
        <v>232</v>
      </c>
      <c r="C509" s="121" t="s">
        <v>181</v>
      </c>
      <c r="D509" s="146" t="s">
        <v>212</v>
      </c>
      <c r="E509" s="147"/>
      <c r="F509" s="147"/>
      <c r="G509" s="157"/>
      <c r="H509" s="158"/>
      <c r="I509" s="189">
        <f>I510+I514</f>
        <v>325</v>
      </c>
      <c r="J509" s="190">
        <f>J510+J514</f>
        <v>-25</v>
      </c>
      <c r="K509" s="190">
        <f>K510+K514</f>
        <v>300</v>
      </c>
      <c r="L509" s="317"/>
    </row>
    <row r="510" spans="1:12" s="47" customFormat="1" ht="51">
      <c r="A510" s="292" t="s">
        <v>36</v>
      </c>
      <c r="B510" s="121" t="s">
        <v>232</v>
      </c>
      <c r="C510" s="121" t="s">
        <v>181</v>
      </c>
      <c r="D510" s="146" t="s">
        <v>212</v>
      </c>
      <c r="E510" s="161" t="s">
        <v>181</v>
      </c>
      <c r="F510" s="161" t="s">
        <v>266</v>
      </c>
      <c r="G510" s="162" t="s">
        <v>267</v>
      </c>
      <c r="H510" s="158"/>
      <c r="I510" s="189">
        <f>I511</f>
        <v>25</v>
      </c>
      <c r="J510" s="190">
        <f aca="true" t="shared" si="86" ref="J510:K512">J511</f>
        <v>-25</v>
      </c>
      <c r="K510" s="190">
        <f t="shared" si="86"/>
        <v>0</v>
      </c>
      <c r="L510" s="317"/>
    </row>
    <row r="511" spans="1:12" s="47" customFormat="1" ht="15" customHeight="1">
      <c r="A511" s="120" t="s">
        <v>207</v>
      </c>
      <c r="B511" s="121" t="s">
        <v>232</v>
      </c>
      <c r="C511" s="121" t="s">
        <v>181</v>
      </c>
      <c r="D511" s="146" t="s">
        <v>212</v>
      </c>
      <c r="E511" s="124" t="s">
        <v>181</v>
      </c>
      <c r="F511" s="124" t="s">
        <v>266</v>
      </c>
      <c r="G511" s="125" t="s">
        <v>279</v>
      </c>
      <c r="H511" s="126"/>
      <c r="I511" s="127">
        <f>I512</f>
        <v>25</v>
      </c>
      <c r="J511" s="128">
        <f t="shared" si="86"/>
        <v>-25</v>
      </c>
      <c r="K511" s="128">
        <f t="shared" si="86"/>
        <v>0</v>
      </c>
      <c r="L511" s="317"/>
    </row>
    <row r="512" spans="1:12" s="47" customFormat="1" ht="25.5">
      <c r="A512" s="120" t="s">
        <v>147</v>
      </c>
      <c r="B512" s="121" t="s">
        <v>232</v>
      </c>
      <c r="C512" s="121" t="s">
        <v>181</v>
      </c>
      <c r="D512" s="146" t="s">
        <v>212</v>
      </c>
      <c r="E512" s="124" t="s">
        <v>181</v>
      </c>
      <c r="F512" s="124" t="s">
        <v>266</v>
      </c>
      <c r="G512" s="125" t="s">
        <v>279</v>
      </c>
      <c r="H512" s="126" t="s">
        <v>148</v>
      </c>
      <c r="I512" s="127">
        <f>I513</f>
        <v>25</v>
      </c>
      <c r="J512" s="128">
        <f t="shared" si="86"/>
        <v>-25</v>
      </c>
      <c r="K512" s="128">
        <f t="shared" si="86"/>
        <v>0</v>
      </c>
      <c r="L512" s="317"/>
    </row>
    <row r="513" spans="1:12" s="47" customFormat="1" ht="25.5">
      <c r="A513" s="120" t="s">
        <v>149</v>
      </c>
      <c r="B513" s="121" t="s">
        <v>232</v>
      </c>
      <c r="C513" s="121" t="s">
        <v>181</v>
      </c>
      <c r="D513" s="146" t="s">
        <v>212</v>
      </c>
      <c r="E513" s="124" t="s">
        <v>181</v>
      </c>
      <c r="F513" s="124" t="s">
        <v>266</v>
      </c>
      <c r="G513" s="125" t="s">
        <v>279</v>
      </c>
      <c r="H513" s="126" t="s">
        <v>150</v>
      </c>
      <c r="I513" s="127">
        <v>25</v>
      </c>
      <c r="J513" s="128">
        <v>-25</v>
      </c>
      <c r="K513" s="128">
        <f>I513+J513</f>
        <v>0</v>
      </c>
      <c r="L513" s="317"/>
    </row>
    <row r="514" spans="1:12" s="47" customFormat="1" ht="25.5">
      <c r="A514" s="120" t="s">
        <v>278</v>
      </c>
      <c r="B514" s="121" t="s">
        <v>232</v>
      </c>
      <c r="C514" s="121" t="s">
        <v>181</v>
      </c>
      <c r="D514" s="146" t="s">
        <v>212</v>
      </c>
      <c r="E514" s="124" t="s">
        <v>33</v>
      </c>
      <c r="F514" s="124" t="s">
        <v>266</v>
      </c>
      <c r="G514" s="125" t="s">
        <v>267</v>
      </c>
      <c r="H514" s="126"/>
      <c r="I514" s="127">
        <f>I515</f>
        <v>300</v>
      </c>
      <c r="J514" s="128">
        <f aca="true" t="shared" si="87" ref="J514:K516">J515</f>
        <v>0</v>
      </c>
      <c r="K514" s="128">
        <f t="shared" si="87"/>
        <v>300</v>
      </c>
      <c r="L514" s="317"/>
    </row>
    <row r="515" spans="1:12" s="47" customFormat="1" ht="12.75">
      <c r="A515" s="120" t="s">
        <v>207</v>
      </c>
      <c r="B515" s="121" t="s">
        <v>232</v>
      </c>
      <c r="C515" s="121" t="s">
        <v>181</v>
      </c>
      <c r="D515" s="146" t="s">
        <v>212</v>
      </c>
      <c r="E515" s="124" t="s">
        <v>33</v>
      </c>
      <c r="F515" s="124" t="s">
        <v>266</v>
      </c>
      <c r="G515" s="125" t="s">
        <v>279</v>
      </c>
      <c r="H515" s="126"/>
      <c r="I515" s="128">
        <f>I516</f>
        <v>300</v>
      </c>
      <c r="J515" s="128">
        <f t="shared" si="87"/>
        <v>0</v>
      </c>
      <c r="K515" s="128">
        <f t="shared" si="87"/>
        <v>300</v>
      </c>
      <c r="L515" s="317"/>
    </row>
    <row r="516" spans="1:12" s="47" customFormat="1" ht="25.5">
      <c r="A516" s="120" t="s">
        <v>147</v>
      </c>
      <c r="B516" s="121" t="s">
        <v>232</v>
      </c>
      <c r="C516" s="121" t="s">
        <v>181</v>
      </c>
      <c r="D516" s="146" t="s">
        <v>212</v>
      </c>
      <c r="E516" s="124" t="s">
        <v>33</v>
      </c>
      <c r="F516" s="124" t="s">
        <v>266</v>
      </c>
      <c r="G516" s="125" t="s">
        <v>279</v>
      </c>
      <c r="H516" s="126" t="s">
        <v>148</v>
      </c>
      <c r="I516" s="128">
        <f>I517</f>
        <v>300</v>
      </c>
      <c r="J516" s="205">
        <f t="shared" si="87"/>
        <v>0</v>
      </c>
      <c r="K516" s="128">
        <f t="shared" si="87"/>
        <v>300</v>
      </c>
      <c r="L516" s="317"/>
    </row>
    <row r="517" spans="1:12" s="47" customFormat="1" ht="25.5">
      <c r="A517" s="120" t="s">
        <v>149</v>
      </c>
      <c r="B517" s="121" t="s">
        <v>232</v>
      </c>
      <c r="C517" s="121" t="s">
        <v>181</v>
      </c>
      <c r="D517" s="146" t="s">
        <v>212</v>
      </c>
      <c r="E517" s="124" t="s">
        <v>33</v>
      </c>
      <c r="F517" s="124" t="s">
        <v>266</v>
      </c>
      <c r="G517" s="125" t="s">
        <v>279</v>
      </c>
      <c r="H517" s="126" t="s">
        <v>150</v>
      </c>
      <c r="I517" s="128">
        <v>300</v>
      </c>
      <c r="J517" s="205">
        <v>0</v>
      </c>
      <c r="K517" s="128">
        <f>I517+J517</f>
        <v>300</v>
      </c>
      <c r="L517" s="317"/>
    </row>
    <row r="518" spans="1:12" s="82" customFormat="1" ht="11.25" customHeight="1">
      <c r="A518" s="296" t="s">
        <v>187</v>
      </c>
      <c r="B518" s="121" t="s">
        <v>232</v>
      </c>
      <c r="C518" s="121" t="s">
        <v>183</v>
      </c>
      <c r="D518" s="146"/>
      <c r="E518" s="147"/>
      <c r="F518" s="147"/>
      <c r="G518" s="157"/>
      <c r="H518" s="158"/>
      <c r="I518" s="190">
        <f>I531+I519</f>
        <v>18827.1</v>
      </c>
      <c r="J518" s="384">
        <f>J531+J519</f>
        <v>-860.4000000000001</v>
      </c>
      <c r="K518" s="190">
        <f>K531+K519</f>
        <v>17966.699999999997</v>
      </c>
      <c r="L518" s="317"/>
    </row>
    <row r="519" spans="1:12" s="82" customFormat="1" ht="18" customHeight="1">
      <c r="A519" s="296" t="s">
        <v>259</v>
      </c>
      <c r="B519" s="121" t="s">
        <v>232</v>
      </c>
      <c r="C519" s="121" t="s">
        <v>183</v>
      </c>
      <c r="D519" s="146" t="s">
        <v>179</v>
      </c>
      <c r="E519" s="147"/>
      <c r="F519" s="147"/>
      <c r="G519" s="157"/>
      <c r="H519" s="158"/>
      <c r="I519" s="190">
        <f>I520+I527</f>
        <v>365.1</v>
      </c>
      <c r="J519" s="189">
        <f>J520+J527</f>
        <v>-31</v>
      </c>
      <c r="K519" s="189">
        <f>K520+K527</f>
        <v>334.1</v>
      </c>
      <c r="L519" s="317"/>
    </row>
    <row r="520" spans="1:12" s="82" customFormat="1" ht="54" customHeight="1">
      <c r="A520" s="290" t="s">
        <v>51</v>
      </c>
      <c r="B520" s="121" t="s">
        <v>232</v>
      </c>
      <c r="C520" s="121" t="s">
        <v>183</v>
      </c>
      <c r="D520" s="146" t="s">
        <v>179</v>
      </c>
      <c r="E520" s="147" t="s">
        <v>183</v>
      </c>
      <c r="F520" s="147" t="s">
        <v>266</v>
      </c>
      <c r="G520" s="157" t="s">
        <v>267</v>
      </c>
      <c r="H520" s="158"/>
      <c r="I520" s="190">
        <f>I521+I524</f>
        <v>150</v>
      </c>
      <c r="J520" s="384">
        <f>J521+J524</f>
        <v>-31</v>
      </c>
      <c r="K520" s="190">
        <f>K521+K524</f>
        <v>119</v>
      </c>
      <c r="L520" s="317"/>
    </row>
    <row r="521" spans="1:12" s="82" customFormat="1" ht="19.5" customHeight="1">
      <c r="A521" s="129" t="s">
        <v>316</v>
      </c>
      <c r="B521" s="121" t="s">
        <v>232</v>
      </c>
      <c r="C521" s="121" t="s">
        <v>183</v>
      </c>
      <c r="D521" s="146" t="s">
        <v>179</v>
      </c>
      <c r="E521" s="147" t="s">
        <v>183</v>
      </c>
      <c r="F521" s="147" t="s">
        <v>266</v>
      </c>
      <c r="G521" s="157" t="s">
        <v>314</v>
      </c>
      <c r="H521" s="158"/>
      <c r="I521" s="190">
        <f>I522</f>
        <v>0</v>
      </c>
      <c r="J521" s="384">
        <f aca="true" t="shared" si="88" ref="J521:K525">J522</f>
        <v>0</v>
      </c>
      <c r="K521" s="190">
        <f t="shared" si="88"/>
        <v>0</v>
      </c>
      <c r="L521" s="317"/>
    </row>
    <row r="522" spans="1:12" s="82" customFormat="1" ht="22.5" customHeight="1">
      <c r="A522" s="120" t="s">
        <v>213</v>
      </c>
      <c r="B522" s="121" t="s">
        <v>232</v>
      </c>
      <c r="C522" s="121" t="s">
        <v>183</v>
      </c>
      <c r="D522" s="146" t="s">
        <v>179</v>
      </c>
      <c r="E522" s="154" t="s">
        <v>183</v>
      </c>
      <c r="F522" s="154" t="s">
        <v>266</v>
      </c>
      <c r="G522" s="155" t="s">
        <v>314</v>
      </c>
      <c r="H522" s="153" t="s">
        <v>227</v>
      </c>
      <c r="I522" s="190">
        <f>I523</f>
        <v>0</v>
      </c>
      <c r="J522" s="384">
        <f t="shared" si="88"/>
        <v>0</v>
      </c>
      <c r="K522" s="190">
        <f t="shared" si="88"/>
        <v>0</v>
      </c>
      <c r="L522" s="317"/>
    </row>
    <row r="523" spans="1:12" s="82" customFormat="1" ht="15" customHeight="1">
      <c r="A523" s="296" t="s">
        <v>166</v>
      </c>
      <c r="B523" s="121" t="s">
        <v>232</v>
      </c>
      <c r="C523" s="121" t="s">
        <v>183</v>
      </c>
      <c r="D523" s="146" t="s">
        <v>179</v>
      </c>
      <c r="E523" s="147" t="s">
        <v>183</v>
      </c>
      <c r="F523" s="147" t="s">
        <v>266</v>
      </c>
      <c r="G523" s="157" t="s">
        <v>314</v>
      </c>
      <c r="H523" s="158" t="s">
        <v>175</v>
      </c>
      <c r="I523" s="190">
        <v>0</v>
      </c>
      <c r="J523" s="384">
        <v>0</v>
      </c>
      <c r="K523" s="128">
        <f>I523+J523</f>
        <v>0</v>
      </c>
      <c r="L523" s="317"/>
    </row>
    <row r="524" spans="1:12" s="82" customFormat="1" ht="21" customHeight="1">
      <c r="A524" s="129" t="s">
        <v>316</v>
      </c>
      <c r="B524" s="121" t="s">
        <v>232</v>
      </c>
      <c r="C524" s="121" t="s">
        <v>183</v>
      </c>
      <c r="D524" s="146" t="s">
        <v>179</v>
      </c>
      <c r="E524" s="147" t="s">
        <v>183</v>
      </c>
      <c r="F524" s="147" t="s">
        <v>266</v>
      </c>
      <c r="G524" s="157" t="s">
        <v>324</v>
      </c>
      <c r="H524" s="158"/>
      <c r="I524" s="190">
        <f>I525</f>
        <v>150</v>
      </c>
      <c r="J524" s="384">
        <f t="shared" si="88"/>
        <v>-31</v>
      </c>
      <c r="K524" s="190">
        <f t="shared" si="88"/>
        <v>119</v>
      </c>
      <c r="L524" s="317"/>
    </row>
    <row r="525" spans="1:12" s="82" customFormat="1" ht="18" customHeight="1">
      <c r="A525" s="120" t="s">
        <v>213</v>
      </c>
      <c r="B525" s="121" t="s">
        <v>232</v>
      </c>
      <c r="C525" s="121" t="s">
        <v>183</v>
      </c>
      <c r="D525" s="146" t="s">
        <v>179</v>
      </c>
      <c r="E525" s="154" t="s">
        <v>183</v>
      </c>
      <c r="F525" s="154" t="s">
        <v>266</v>
      </c>
      <c r="G525" s="155" t="s">
        <v>324</v>
      </c>
      <c r="H525" s="153" t="s">
        <v>227</v>
      </c>
      <c r="I525" s="190">
        <f>I526</f>
        <v>150</v>
      </c>
      <c r="J525" s="384">
        <f t="shared" si="88"/>
        <v>-31</v>
      </c>
      <c r="K525" s="190">
        <f t="shared" si="88"/>
        <v>119</v>
      </c>
      <c r="L525" s="317"/>
    </row>
    <row r="526" spans="1:12" s="82" customFormat="1" ht="13.5" customHeight="1">
      <c r="A526" s="296" t="s">
        <v>166</v>
      </c>
      <c r="B526" s="121" t="s">
        <v>232</v>
      </c>
      <c r="C526" s="121" t="s">
        <v>183</v>
      </c>
      <c r="D526" s="146" t="s">
        <v>179</v>
      </c>
      <c r="E526" s="147" t="s">
        <v>183</v>
      </c>
      <c r="F526" s="147" t="s">
        <v>266</v>
      </c>
      <c r="G526" s="157" t="s">
        <v>324</v>
      </c>
      <c r="H526" s="158" t="s">
        <v>175</v>
      </c>
      <c r="I526" s="190">
        <v>150</v>
      </c>
      <c r="J526" s="384">
        <v>-31</v>
      </c>
      <c r="K526" s="128">
        <f>I526+J526</f>
        <v>119</v>
      </c>
      <c r="L526" s="317"/>
    </row>
    <row r="527" spans="1:12" s="82" customFormat="1" ht="21" customHeight="1">
      <c r="A527" s="296" t="s">
        <v>308</v>
      </c>
      <c r="B527" s="121" t="s">
        <v>232</v>
      </c>
      <c r="C527" s="121" t="s">
        <v>183</v>
      </c>
      <c r="D527" s="146" t="s">
        <v>179</v>
      </c>
      <c r="E527" s="147" t="s">
        <v>309</v>
      </c>
      <c r="F527" s="147" t="s">
        <v>266</v>
      </c>
      <c r="G527" s="157" t="s">
        <v>267</v>
      </c>
      <c r="H527" s="158"/>
      <c r="I527" s="190">
        <f>I528</f>
        <v>215.1</v>
      </c>
      <c r="J527" s="384">
        <f aca="true" t="shared" si="89" ref="J527:K529">J528</f>
        <v>0</v>
      </c>
      <c r="K527" s="190">
        <f t="shared" si="89"/>
        <v>215.1</v>
      </c>
      <c r="L527" s="317"/>
    </row>
    <row r="528" spans="1:12" s="82" customFormat="1" ht="78" customHeight="1">
      <c r="A528" s="288" t="s">
        <v>354</v>
      </c>
      <c r="B528" s="121" t="s">
        <v>232</v>
      </c>
      <c r="C528" s="121" t="s">
        <v>183</v>
      </c>
      <c r="D528" s="146" t="s">
        <v>179</v>
      </c>
      <c r="E528" s="147" t="s">
        <v>309</v>
      </c>
      <c r="F528" s="147" t="s">
        <v>266</v>
      </c>
      <c r="G528" s="157" t="s">
        <v>353</v>
      </c>
      <c r="H528" s="158"/>
      <c r="I528" s="190">
        <f>I529</f>
        <v>215.1</v>
      </c>
      <c r="J528" s="384">
        <f t="shared" si="89"/>
        <v>0</v>
      </c>
      <c r="K528" s="190">
        <f t="shared" si="89"/>
        <v>215.1</v>
      </c>
      <c r="L528" s="317"/>
    </row>
    <row r="529" spans="1:12" s="82" customFormat="1" ht="19.5" customHeight="1">
      <c r="A529" s="120" t="s">
        <v>213</v>
      </c>
      <c r="B529" s="121" t="s">
        <v>232</v>
      </c>
      <c r="C529" s="121" t="s">
        <v>183</v>
      </c>
      <c r="D529" s="146" t="s">
        <v>179</v>
      </c>
      <c r="E529" s="154" t="s">
        <v>309</v>
      </c>
      <c r="F529" s="154" t="s">
        <v>266</v>
      </c>
      <c r="G529" s="155" t="s">
        <v>353</v>
      </c>
      <c r="H529" s="153" t="s">
        <v>227</v>
      </c>
      <c r="I529" s="190">
        <f>I530</f>
        <v>215.1</v>
      </c>
      <c r="J529" s="384">
        <f t="shared" si="89"/>
        <v>0</v>
      </c>
      <c r="K529" s="190">
        <f t="shared" si="89"/>
        <v>215.1</v>
      </c>
      <c r="L529" s="317"/>
    </row>
    <row r="530" spans="1:12" s="82" customFormat="1" ht="19.5" customHeight="1">
      <c r="A530" s="296" t="s">
        <v>166</v>
      </c>
      <c r="B530" s="121" t="s">
        <v>232</v>
      </c>
      <c r="C530" s="121" t="s">
        <v>183</v>
      </c>
      <c r="D530" s="146" t="s">
        <v>179</v>
      </c>
      <c r="E530" s="147" t="s">
        <v>309</v>
      </c>
      <c r="F530" s="147" t="s">
        <v>266</v>
      </c>
      <c r="G530" s="157" t="s">
        <v>353</v>
      </c>
      <c r="H530" s="158" t="s">
        <v>175</v>
      </c>
      <c r="I530" s="190">
        <v>215.1</v>
      </c>
      <c r="J530" s="384"/>
      <c r="K530" s="128">
        <f>I530+J530</f>
        <v>215.1</v>
      </c>
      <c r="L530" s="317"/>
    </row>
    <row r="531" spans="1:12" s="82" customFormat="1" ht="12.75" customHeight="1">
      <c r="A531" s="304" t="s">
        <v>199</v>
      </c>
      <c r="B531" s="121" t="s">
        <v>232</v>
      </c>
      <c r="C531" s="121" t="s">
        <v>183</v>
      </c>
      <c r="D531" s="146" t="s">
        <v>186</v>
      </c>
      <c r="E531" s="147"/>
      <c r="F531" s="147"/>
      <c r="G531" s="157"/>
      <c r="H531" s="158"/>
      <c r="I531" s="190">
        <f>I532+I541</f>
        <v>18462</v>
      </c>
      <c r="J531" s="190">
        <f>J532+J541</f>
        <v>-829.4000000000001</v>
      </c>
      <c r="K531" s="190">
        <f>K532+K541</f>
        <v>17632.6</v>
      </c>
      <c r="L531" s="317"/>
    </row>
    <row r="532" spans="1:12" s="47" customFormat="1" ht="42.75" customHeight="1">
      <c r="A532" s="290" t="s">
        <v>51</v>
      </c>
      <c r="B532" s="121" t="s">
        <v>232</v>
      </c>
      <c r="C532" s="121" t="s">
        <v>183</v>
      </c>
      <c r="D532" s="146" t="s">
        <v>186</v>
      </c>
      <c r="E532" s="161" t="s">
        <v>183</v>
      </c>
      <c r="F532" s="161" t="s">
        <v>266</v>
      </c>
      <c r="G532" s="162" t="s">
        <v>267</v>
      </c>
      <c r="H532" s="126"/>
      <c r="I532" s="128">
        <f>I536+I533</f>
        <v>16755.9</v>
      </c>
      <c r="J532" s="205">
        <f>J536+J533</f>
        <v>-829.4000000000001</v>
      </c>
      <c r="K532" s="128">
        <f>K536+K533</f>
        <v>15926.5</v>
      </c>
      <c r="L532" s="317"/>
    </row>
    <row r="533" spans="1:12" s="47" customFormat="1" ht="41.25" customHeight="1">
      <c r="A533" s="290" t="s">
        <v>338</v>
      </c>
      <c r="B533" s="121" t="s">
        <v>232</v>
      </c>
      <c r="C533" s="121" t="s">
        <v>183</v>
      </c>
      <c r="D533" s="146" t="s">
        <v>186</v>
      </c>
      <c r="E533" s="161" t="s">
        <v>183</v>
      </c>
      <c r="F533" s="161" t="s">
        <v>266</v>
      </c>
      <c r="G533" s="162" t="s">
        <v>339</v>
      </c>
      <c r="H533" s="132"/>
      <c r="I533" s="128">
        <f aca="true" t="shared" si="90" ref="I533:K534">I534</f>
        <v>14169.9</v>
      </c>
      <c r="J533" s="205">
        <f t="shared" si="90"/>
        <v>-712.7</v>
      </c>
      <c r="K533" s="128">
        <f t="shared" si="90"/>
        <v>13457.199999999999</v>
      </c>
      <c r="L533" s="317"/>
    </row>
    <row r="534" spans="1:12" s="47" customFormat="1" ht="25.5" customHeight="1">
      <c r="A534" s="120" t="s">
        <v>213</v>
      </c>
      <c r="B534" s="121" t="s">
        <v>232</v>
      </c>
      <c r="C534" s="121" t="s">
        <v>183</v>
      </c>
      <c r="D534" s="121" t="s">
        <v>186</v>
      </c>
      <c r="E534" s="242" t="s">
        <v>183</v>
      </c>
      <c r="F534" s="154" t="s">
        <v>266</v>
      </c>
      <c r="G534" s="155" t="s">
        <v>339</v>
      </c>
      <c r="H534" s="204" t="s">
        <v>227</v>
      </c>
      <c r="I534" s="128">
        <f t="shared" si="90"/>
        <v>14169.9</v>
      </c>
      <c r="J534" s="205">
        <f t="shared" si="90"/>
        <v>-712.7</v>
      </c>
      <c r="K534" s="128">
        <f t="shared" si="90"/>
        <v>13457.199999999999</v>
      </c>
      <c r="L534" s="317"/>
    </row>
    <row r="535" spans="1:12" s="47" customFormat="1" ht="20.25" customHeight="1">
      <c r="A535" s="120" t="s">
        <v>166</v>
      </c>
      <c r="B535" s="121" t="s">
        <v>232</v>
      </c>
      <c r="C535" s="121" t="s">
        <v>183</v>
      </c>
      <c r="D535" s="121" t="s">
        <v>186</v>
      </c>
      <c r="E535" s="242" t="s">
        <v>183</v>
      </c>
      <c r="F535" s="154" t="s">
        <v>266</v>
      </c>
      <c r="G535" s="155" t="s">
        <v>339</v>
      </c>
      <c r="H535" s="204" t="s">
        <v>175</v>
      </c>
      <c r="I535" s="128">
        <v>14169.9</v>
      </c>
      <c r="J535" s="205">
        <v>-712.7</v>
      </c>
      <c r="K535" s="128">
        <f>J535+I535</f>
        <v>13457.199999999999</v>
      </c>
      <c r="L535" s="317"/>
    </row>
    <row r="536" spans="1:12" s="47" customFormat="1" ht="15" customHeight="1">
      <c r="A536" s="314" t="s">
        <v>50</v>
      </c>
      <c r="B536" s="121" t="s">
        <v>232</v>
      </c>
      <c r="C536" s="121" t="s">
        <v>183</v>
      </c>
      <c r="D536" s="121" t="s">
        <v>186</v>
      </c>
      <c r="E536" s="243" t="s">
        <v>183</v>
      </c>
      <c r="F536" s="124" t="s">
        <v>266</v>
      </c>
      <c r="G536" s="163">
        <v>8018</v>
      </c>
      <c r="H536" s="132"/>
      <c r="I536" s="171">
        <f>I537+I539</f>
        <v>2586</v>
      </c>
      <c r="J536" s="128">
        <f>J537+J539</f>
        <v>-116.7</v>
      </c>
      <c r="K536" s="128">
        <f>K537+K539</f>
        <v>2469.3</v>
      </c>
      <c r="L536" s="317"/>
    </row>
    <row r="537" spans="1:12" s="47" customFormat="1" ht="28.5" customHeight="1">
      <c r="A537" s="120" t="s">
        <v>147</v>
      </c>
      <c r="B537" s="121" t="s">
        <v>232</v>
      </c>
      <c r="C537" s="121" t="s">
        <v>183</v>
      </c>
      <c r="D537" s="121" t="s">
        <v>186</v>
      </c>
      <c r="E537" s="243" t="s">
        <v>183</v>
      </c>
      <c r="F537" s="124" t="s">
        <v>266</v>
      </c>
      <c r="G537" s="125" t="s">
        <v>61</v>
      </c>
      <c r="H537" s="130" t="s">
        <v>148</v>
      </c>
      <c r="I537" s="171">
        <f>I538</f>
        <v>600</v>
      </c>
      <c r="J537" s="128">
        <f>J538</f>
        <v>0</v>
      </c>
      <c r="K537" s="128">
        <f>K538</f>
        <v>600</v>
      </c>
      <c r="L537" s="317"/>
    </row>
    <row r="538" spans="1:12" s="47" customFormat="1" ht="27" customHeight="1">
      <c r="A538" s="120" t="s">
        <v>149</v>
      </c>
      <c r="B538" s="121" t="s">
        <v>232</v>
      </c>
      <c r="C538" s="121" t="s">
        <v>183</v>
      </c>
      <c r="D538" s="121" t="s">
        <v>186</v>
      </c>
      <c r="E538" s="243" t="s">
        <v>183</v>
      </c>
      <c r="F538" s="124" t="s">
        <v>266</v>
      </c>
      <c r="G538" s="124" t="s">
        <v>61</v>
      </c>
      <c r="H538" s="130" t="s">
        <v>150</v>
      </c>
      <c r="I538" s="171">
        <v>600</v>
      </c>
      <c r="J538" s="128"/>
      <c r="K538" s="128">
        <f>I538+J538</f>
        <v>600</v>
      </c>
      <c r="L538" s="317"/>
    </row>
    <row r="539" spans="1:12" s="47" customFormat="1" ht="18" customHeight="1">
      <c r="A539" s="302" t="s">
        <v>213</v>
      </c>
      <c r="B539" s="121" t="s">
        <v>232</v>
      </c>
      <c r="C539" s="121" t="s">
        <v>183</v>
      </c>
      <c r="D539" s="121" t="s">
        <v>186</v>
      </c>
      <c r="E539" s="242" t="s">
        <v>183</v>
      </c>
      <c r="F539" s="154" t="s">
        <v>266</v>
      </c>
      <c r="G539" s="321" t="s">
        <v>61</v>
      </c>
      <c r="H539" s="385" t="s">
        <v>227</v>
      </c>
      <c r="I539" s="171">
        <f>I540</f>
        <v>1986</v>
      </c>
      <c r="J539" s="128">
        <f>J540</f>
        <v>-116.7</v>
      </c>
      <c r="K539" s="128">
        <f>K540</f>
        <v>1869.3</v>
      </c>
      <c r="L539" s="317"/>
    </row>
    <row r="540" spans="1:12" s="47" customFormat="1" ht="14.25" customHeight="1">
      <c r="A540" s="302" t="s">
        <v>166</v>
      </c>
      <c r="B540" s="145" t="s">
        <v>232</v>
      </c>
      <c r="C540" s="145" t="s">
        <v>183</v>
      </c>
      <c r="D540" s="145" t="s">
        <v>186</v>
      </c>
      <c r="E540" s="242" t="s">
        <v>183</v>
      </c>
      <c r="F540" s="154" t="s">
        <v>266</v>
      </c>
      <c r="G540" s="321" t="s">
        <v>61</v>
      </c>
      <c r="H540" s="385" t="s">
        <v>175</v>
      </c>
      <c r="I540" s="171">
        <f>2136-150</f>
        <v>1986</v>
      </c>
      <c r="J540" s="128">
        <v>-116.7</v>
      </c>
      <c r="K540" s="128">
        <f>I540+J540</f>
        <v>1869.3</v>
      </c>
      <c r="L540" s="317"/>
    </row>
    <row r="541" spans="1:12" s="47" customFormat="1" ht="14.25" customHeight="1">
      <c r="A541" s="320" t="s">
        <v>385</v>
      </c>
      <c r="B541" s="145" t="s">
        <v>232</v>
      </c>
      <c r="C541" s="145" t="s">
        <v>183</v>
      </c>
      <c r="D541" s="145" t="s">
        <v>186</v>
      </c>
      <c r="E541" s="412" t="s">
        <v>39</v>
      </c>
      <c r="F541" s="321" t="s">
        <v>266</v>
      </c>
      <c r="G541" s="155" t="s">
        <v>267</v>
      </c>
      <c r="H541" s="413"/>
      <c r="I541" s="171">
        <f>I544</f>
        <v>1706.1</v>
      </c>
      <c r="J541" s="128">
        <f aca="true" t="shared" si="91" ref="J541:K543">J542</f>
        <v>0</v>
      </c>
      <c r="K541" s="128">
        <f t="shared" si="91"/>
        <v>1706.1</v>
      </c>
      <c r="L541" s="317"/>
    </row>
    <row r="542" spans="1:12" s="47" customFormat="1" ht="14.25" customHeight="1">
      <c r="A542" s="320" t="s">
        <v>386</v>
      </c>
      <c r="B542" s="145" t="s">
        <v>232</v>
      </c>
      <c r="C542" s="145" t="s">
        <v>183</v>
      </c>
      <c r="D542" s="145" t="s">
        <v>186</v>
      </c>
      <c r="E542" s="242" t="s">
        <v>39</v>
      </c>
      <c r="F542" s="154" t="s">
        <v>266</v>
      </c>
      <c r="G542" s="155" t="s">
        <v>293</v>
      </c>
      <c r="H542" s="413"/>
      <c r="I542" s="171">
        <f>I543</f>
        <v>1706.1</v>
      </c>
      <c r="J542" s="128">
        <f t="shared" si="91"/>
        <v>0</v>
      </c>
      <c r="K542" s="128">
        <f t="shared" si="91"/>
        <v>1706.1</v>
      </c>
      <c r="L542" s="317"/>
    </row>
    <row r="543" spans="1:12" s="47" customFormat="1" ht="14.25" customHeight="1">
      <c r="A543" s="293" t="s">
        <v>213</v>
      </c>
      <c r="B543" s="145" t="s">
        <v>232</v>
      </c>
      <c r="C543" s="145" t="s">
        <v>183</v>
      </c>
      <c r="D543" s="145" t="s">
        <v>186</v>
      </c>
      <c r="E543" s="242" t="s">
        <v>39</v>
      </c>
      <c r="F543" s="154" t="s">
        <v>266</v>
      </c>
      <c r="G543" s="155" t="s">
        <v>293</v>
      </c>
      <c r="H543" s="153" t="s">
        <v>227</v>
      </c>
      <c r="I543" s="127">
        <f>I544</f>
        <v>1706.1</v>
      </c>
      <c r="J543" s="171">
        <f t="shared" si="91"/>
        <v>0</v>
      </c>
      <c r="K543" s="128">
        <f t="shared" si="91"/>
        <v>1706.1</v>
      </c>
      <c r="L543" s="317"/>
    </row>
    <row r="544" spans="1:12" s="47" customFormat="1" ht="14.25" customHeight="1" thickBot="1">
      <c r="A544" s="293" t="s">
        <v>228</v>
      </c>
      <c r="B544" s="414" t="s">
        <v>232</v>
      </c>
      <c r="C544" s="414" t="s">
        <v>183</v>
      </c>
      <c r="D544" s="414" t="s">
        <v>186</v>
      </c>
      <c r="E544" s="415" t="s">
        <v>39</v>
      </c>
      <c r="F544" s="197" t="s">
        <v>266</v>
      </c>
      <c r="G544" s="155" t="s">
        <v>293</v>
      </c>
      <c r="H544" s="153" t="s">
        <v>285</v>
      </c>
      <c r="I544" s="127">
        <v>1706.1</v>
      </c>
      <c r="J544" s="128">
        <v>0</v>
      </c>
      <c r="K544" s="128">
        <v>1706.1</v>
      </c>
      <c r="L544" s="317"/>
    </row>
    <row r="545" spans="1:12" s="52" customFormat="1" ht="25.5">
      <c r="A545" s="315" t="s">
        <v>118</v>
      </c>
      <c r="B545" s="121" t="s">
        <v>233</v>
      </c>
      <c r="C545" s="226"/>
      <c r="D545" s="227"/>
      <c r="E545" s="228"/>
      <c r="F545" s="228"/>
      <c r="G545" s="249"/>
      <c r="H545" s="250"/>
      <c r="I545" s="187">
        <f>I546+I557</f>
        <v>69591.59999999999</v>
      </c>
      <c r="J545" s="188">
        <f>J546+J557</f>
        <v>571.3</v>
      </c>
      <c r="K545" s="188">
        <f>K546+K557</f>
        <v>70162.90000000001</v>
      </c>
      <c r="L545" s="397"/>
    </row>
    <row r="546" spans="1:12" s="81" customFormat="1" ht="12.75">
      <c r="A546" s="296" t="s">
        <v>194</v>
      </c>
      <c r="B546" s="121" t="s">
        <v>233</v>
      </c>
      <c r="C546" s="122" t="s">
        <v>179</v>
      </c>
      <c r="D546" s="123"/>
      <c r="E546" s="228"/>
      <c r="F546" s="228"/>
      <c r="G546" s="229"/>
      <c r="H546" s="230"/>
      <c r="I546" s="251">
        <f aca="true" t="shared" si="92" ref="I546:K547">I547</f>
        <v>940.3</v>
      </c>
      <c r="J546" s="252">
        <f t="shared" si="92"/>
        <v>0</v>
      </c>
      <c r="K546" s="252">
        <f t="shared" si="92"/>
        <v>940.3</v>
      </c>
      <c r="L546" s="397"/>
    </row>
    <row r="547" spans="1:12" s="81" customFormat="1" ht="12.75">
      <c r="A547" s="288" t="s">
        <v>210</v>
      </c>
      <c r="B547" s="121" t="s">
        <v>233</v>
      </c>
      <c r="C547" s="121" t="s">
        <v>179</v>
      </c>
      <c r="D547" s="146" t="s">
        <v>236</v>
      </c>
      <c r="E547" s="228"/>
      <c r="F547" s="228"/>
      <c r="G547" s="229"/>
      <c r="H547" s="230"/>
      <c r="I547" s="251">
        <f t="shared" si="92"/>
        <v>940.3</v>
      </c>
      <c r="J547" s="252">
        <f t="shared" si="92"/>
        <v>0</v>
      </c>
      <c r="K547" s="252">
        <f t="shared" si="92"/>
        <v>940.3</v>
      </c>
      <c r="L547" s="397"/>
    </row>
    <row r="548" spans="1:12" s="47" customFormat="1" ht="38.25">
      <c r="A548" s="292" t="s">
        <v>135</v>
      </c>
      <c r="B548" s="121" t="s">
        <v>233</v>
      </c>
      <c r="C548" s="121" t="s">
        <v>179</v>
      </c>
      <c r="D548" s="146" t="s">
        <v>236</v>
      </c>
      <c r="E548" s="161" t="s">
        <v>182</v>
      </c>
      <c r="F548" s="161" t="s">
        <v>266</v>
      </c>
      <c r="G548" s="162" t="s">
        <v>267</v>
      </c>
      <c r="H548" s="164"/>
      <c r="I548" s="127">
        <f>I549+I552</f>
        <v>940.3</v>
      </c>
      <c r="J548" s="128">
        <f>J549+J552</f>
        <v>0</v>
      </c>
      <c r="K548" s="128">
        <f>K549+K552</f>
        <v>940.3</v>
      </c>
      <c r="L548" s="317"/>
    </row>
    <row r="549" spans="1:12" s="52" customFormat="1" ht="25.5">
      <c r="A549" s="292" t="s">
        <v>46</v>
      </c>
      <c r="B549" s="121" t="s">
        <v>233</v>
      </c>
      <c r="C549" s="121" t="s">
        <v>179</v>
      </c>
      <c r="D549" s="146" t="s">
        <v>236</v>
      </c>
      <c r="E549" s="161" t="s">
        <v>182</v>
      </c>
      <c r="F549" s="161" t="s">
        <v>266</v>
      </c>
      <c r="G549" s="162" t="s">
        <v>136</v>
      </c>
      <c r="H549" s="164"/>
      <c r="I549" s="127">
        <f aca="true" t="shared" si="93" ref="I549:K550">I550</f>
        <v>652.3</v>
      </c>
      <c r="J549" s="128">
        <f t="shared" si="93"/>
        <v>0</v>
      </c>
      <c r="K549" s="128">
        <f t="shared" si="93"/>
        <v>652.3</v>
      </c>
      <c r="L549" s="397"/>
    </row>
    <row r="550" spans="1:12" s="52" customFormat="1" ht="12.75">
      <c r="A550" s="120" t="s">
        <v>213</v>
      </c>
      <c r="B550" s="121" t="s">
        <v>233</v>
      </c>
      <c r="C550" s="121" t="s">
        <v>179</v>
      </c>
      <c r="D550" s="146" t="s">
        <v>236</v>
      </c>
      <c r="E550" s="154" t="s">
        <v>182</v>
      </c>
      <c r="F550" s="154" t="s">
        <v>266</v>
      </c>
      <c r="G550" s="155" t="s">
        <v>136</v>
      </c>
      <c r="H550" s="153" t="s">
        <v>227</v>
      </c>
      <c r="I550" s="127">
        <f t="shared" si="93"/>
        <v>652.3</v>
      </c>
      <c r="J550" s="128">
        <f t="shared" si="93"/>
        <v>0</v>
      </c>
      <c r="K550" s="128">
        <f t="shared" si="93"/>
        <v>652.3</v>
      </c>
      <c r="L550" s="397"/>
    </row>
    <row r="551" spans="1:12" s="52" customFormat="1" ht="12.75">
      <c r="A551" s="120" t="s">
        <v>166</v>
      </c>
      <c r="B551" s="121" t="s">
        <v>233</v>
      </c>
      <c r="C551" s="121" t="s">
        <v>179</v>
      </c>
      <c r="D551" s="146" t="s">
        <v>236</v>
      </c>
      <c r="E551" s="154" t="s">
        <v>182</v>
      </c>
      <c r="F551" s="154" t="s">
        <v>266</v>
      </c>
      <c r="G551" s="155" t="s">
        <v>136</v>
      </c>
      <c r="H551" s="153" t="s">
        <v>175</v>
      </c>
      <c r="I551" s="127">
        <v>652.3</v>
      </c>
      <c r="J551" s="128"/>
      <c r="K551" s="128">
        <f>I551+J551</f>
        <v>652.3</v>
      </c>
      <c r="L551" s="397"/>
    </row>
    <row r="552" spans="1:12" s="52" customFormat="1" ht="25.5">
      <c r="A552" s="293" t="s">
        <v>35</v>
      </c>
      <c r="B552" s="121" t="s">
        <v>233</v>
      </c>
      <c r="C552" s="121" t="s">
        <v>179</v>
      </c>
      <c r="D552" s="146" t="s">
        <v>236</v>
      </c>
      <c r="E552" s="165" t="s">
        <v>182</v>
      </c>
      <c r="F552" s="165" t="s">
        <v>266</v>
      </c>
      <c r="G552" s="166" t="s">
        <v>59</v>
      </c>
      <c r="H552" s="167"/>
      <c r="I552" s="156">
        <f>I553+I555</f>
        <v>288</v>
      </c>
      <c r="J552" s="151">
        <f>J553+J555</f>
        <v>0</v>
      </c>
      <c r="K552" s="151">
        <f>K553+K555</f>
        <v>288</v>
      </c>
      <c r="L552" s="397"/>
    </row>
    <row r="553" spans="1:12" s="52" customFormat="1" ht="25.5">
      <c r="A553" s="120" t="s">
        <v>147</v>
      </c>
      <c r="B553" s="121" t="s">
        <v>233</v>
      </c>
      <c r="C553" s="121" t="s">
        <v>179</v>
      </c>
      <c r="D553" s="146" t="s">
        <v>236</v>
      </c>
      <c r="E553" s="161" t="s">
        <v>182</v>
      </c>
      <c r="F553" s="161" t="s">
        <v>266</v>
      </c>
      <c r="G553" s="125" t="s">
        <v>59</v>
      </c>
      <c r="H553" s="126" t="s">
        <v>148</v>
      </c>
      <c r="I553" s="156">
        <f>I554</f>
        <v>61</v>
      </c>
      <c r="J553" s="151">
        <f>J554</f>
        <v>0</v>
      </c>
      <c r="K553" s="151">
        <f>K554</f>
        <v>61</v>
      </c>
      <c r="L553" s="397"/>
    </row>
    <row r="554" spans="1:12" s="52" customFormat="1" ht="25.5">
      <c r="A554" s="120" t="s">
        <v>149</v>
      </c>
      <c r="B554" s="121" t="s">
        <v>233</v>
      </c>
      <c r="C554" s="121" t="s">
        <v>179</v>
      </c>
      <c r="D554" s="146" t="s">
        <v>236</v>
      </c>
      <c r="E554" s="154" t="s">
        <v>182</v>
      </c>
      <c r="F554" s="154" t="s">
        <v>266</v>
      </c>
      <c r="G554" s="125" t="s">
        <v>59</v>
      </c>
      <c r="H554" s="126" t="s">
        <v>150</v>
      </c>
      <c r="I554" s="156">
        <v>61</v>
      </c>
      <c r="J554" s="151"/>
      <c r="K554" s="128">
        <f>I554+J554</f>
        <v>61</v>
      </c>
      <c r="L554" s="397"/>
    </row>
    <row r="555" spans="1:12" s="52" customFormat="1" ht="12.75">
      <c r="A555" s="120" t="s">
        <v>213</v>
      </c>
      <c r="B555" s="121" t="s">
        <v>233</v>
      </c>
      <c r="C555" s="121" t="s">
        <v>179</v>
      </c>
      <c r="D555" s="146" t="s">
        <v>236</v>
      </c>
      <c r="E555" s="154" t="s">
        <v>182</v>
      </c>
      <c r="F555" s="154" t="s">
        <v>266</v>
      </c>
      <c r="G555" s="155" t="s">
        <v>59</v>
      </c>
      <c r="H555" s="153" t="s">
        <v>227</v>
      </c>
      <c r="I555" s="156">
        <f>I556</f>
        <v>227</v>
      </c>
      <c r="J555" s="151">
        <f>J556</f>
        <v>0</v>
      </c>
      <c r="K555" s="151">
        <f>K556</f>
        <v>227</v>
      </c>
      <c r="L555" s="397"/>
    </row>
    <row r="556" spans="1:12" s="52" customFormat="1" ht="12.75">
      <c r="A556" s="120" t="s">
        <v>166</v>
      </c>
      <c r="B556" s="121" t="s">
        <v>233</v>
      </c>
      <c r="C556" s="121" t="s">
        <v>179</v>
      </c>
      <c r="D556" s="146" t="s">
        <v>236</v>
      </c>
      <c r="E556" s="165" t="s">
        <v>182</v>
      </c>
      <c r="F556" s="165" t="s">
        <v>266</v>
      </c>
      <c r="G556" s="155" t="s">
        <v>59</v>
      </c>
      <c r="H556" s="153" t="s">
        <v>175</v>
      </c>
      <c r="I556" s="156">
        <v>227</v>
      </c>
      <c r="J556" s="151"/>
      <c r="K556" s="128">
        <f>I556+J556</f>
        <v>227</v>
      </c>
      <c r="L556" s="397"/>
    </row>
    <row r="557" spans="1:12" s="81" customFormat="1" ht="12.75">
      <c r="A557" s="288" t="s">
        <v>116</v>
      </c>
      <c r="B557" s="121" t="s">
        <v>233</v>
      </c>
      <c r="C557" s="121" t="s">
        <v>185</v>
      </c>
      <c r="D557" s="146"/>
      <c r="E557" s="147"/>
      <c r="F557" s="147"/>
      <c r="G557" s="157"/>
      <c r="H557" s="158"/>
      <c r="I557" s="159">
        <f>I558+I624</f>
        <v>68651.29999999999</v>
      </c>
      <c r="J557" s="160">
        <f>J558+J624</f>
        <v>571.3</v>
      </c>
      <c r="K557" s="160">
        <f>K558+K624</f>
        <v>69222.6</v>
      </c>
      <c r="L557" s="397"/>
    </row>
    <row r="558" spans="1:12" s="81" customFormat="1" ht="12.75">
      <c r="A558" s="288" t="s">
        <v>202</v>
      </c>
      <c r="B558" s="121" t="s">
        <v>233</v>
      </c>
      <c r="C558" s="121" t="s">
        <v>185</v>
      </c>
      <c r="D558" s="146" t="s">
        <v>179</v>
      </c>
      <c r="E558" s="147"/>
      <c r="F558" s="147"/>
      <c r="G558" s="157"/>
      <c r="H558" s="158"/>
      <c r="I558" s="159">
        <f>I559+I575</f>
        <v>64948.799999999996</v>
      </c>
      <c r="J558" s="160">
        <f>J559+J575</f>
        <v>571.3</v>
      </c>
      <c r="K558" s="160">
        <f>K559+K575</f>
        <v>65520.1</v>
      </c>
      <c r="L558" s="397"/>
    </row>
    <row r="559" spans="1:12" s="47" customFormat="1" ht="38.25">
      <c r="A559" s="120" t="s">
        <v>52</v>
      </c>
      <c r="B559" s="121" t="s">
        <v>233</v>
      </c>
      <c r="C559" s="121" t="s">
        <v>185</v>
      </c>
      <c r="D559" s="146" t="s">
        <v>179</v>
      </c>
      <c r="E559" s="161" t="s">
        <v>179</v>
      </c>
      <c r="F559" s="161" t="s">
        <v>266</v>
      </c>
      <c r="G559" s="162" t="s">
        <v>267</v>
      </c>
      <c r="H559" s="164"/>
      <c r="I559" s="127">
        <f>I560+I571</f>
        <v>685</v>
      </c>
      <c r="J559" s="128">
        <f>J560+J571</f>
        <v>50</v>
      </c>
      <c r="K559" s="128">
        <f>K560+K571</f>
        <v>735</v>
      </c>
      <c r="L559" s="317"/>
    </row>
    <row r="560" spans="1:12" s="47" customFormat="1" ht="25.5">
      <c r="A560" s="292" t="s">
        <v>47</v>
      </c>
      <c r="B560" s="121" t="s">
        <v>233</v>
      </c>
      <c r="C560" s="121" t="s">
        <v>185</v>
      </c>
      <c r="D560" s="146" t="s">
        <v>179</v>
      </c>
      <c r="E560" s="161" t="s">
        <v>179</v>
      </c>
      <c r="F560" s="161" t="s">
        <v>268</v>
      </c>
      <c r="G560" s="162" t="s">
        <v>267</v>
      </c>
      <c r="H560" s="164"/>
      <c r="I560" s="127">
        <f>I564+I561</f>
        <v>505</v>
      </c>
      <c r="J560" s="127">
        <f>J564+J561</f>
        <v>50</v>
      </c>
      <c r="K560" s="127">
        <f>K564+K561</f>
        <v>555</v>
      </c>
      <c r="L560" s="317"/>
    </row>
    <row r="561" spans="1:12" s="47" customFormat="1" ht="87.75" customHeight="1">
      <c r="A561" s="292" t="s">
        <v>0</v>
      </c>
      <c r="B561" s="121" t="s">
        <v>233</v>
      </c>
      <c r="C561" s="121" t="s">
        <v>185</v>
      </c>
      <c r="D561" s="146" t="s">
        <v>179</v>
      </c>
      <c r="E561" s="161" t="s">
        <v>179</v>
      </c>
      <c r="F561" s="161" t="s">
        <v>268</v>
      </c>
      <c r="G561" s="162" t="s">
        <v>396</v>
      </c>
      <c r="H561" s="164"/>
      <c r="I561" s="127">
        <f aca="true" t="shared" si="94" ref="I561:K562">I562</f>
        <v>0</v>
      </c>
      <c r="J561" s="128">
        <f t="shared" si="94"/>
        <v>50</v>
      </c>
      <c r="K561" s="128">
        <f t="shared" si="94"/>
        <v>50</v>
      </c>
      <c r="L561" s="54"/>
    </row>
    <row r="562" spans="1:12" s="47" customFormat="1" ht="25.5">
      <c r="A562" s="120" t="s">
        <v>77</v>
      </c>
      <c r="B562" s="121" t="s">
        <v>233</v>
      </c>
      <c r="C562" s="121" t="s">
        <v>185</v>
      </c>
      <c r="D562" s="146" t="s">
        <v>179</v>
      </c>
      <c r="E562" s="161" t="s">
        <v>179</v>
      </c>
      <c r="F562" s="161" t="s">
        <v>268</v>
      </c>
      <c r="G562" s="162" t="s">
        <v>396</v>
      </c>
      <c r="H562" s="164" t="s">
        <v>304</v>
      </c>
      <c r="I562" s="127">
        <f t="shared" si="94"/>
        <v>0</v>
      </c>
      <c r="J562" s="128">
        <f t="shared" si="94"/>
        <v>50</v>
      </c>
      <c r="K562" s="128">
        <f t="shared" si="94"/>
        <v>50</v>
      </c>
      <c r="L562" s="54"/>
    </row>
    <row r="563" spans="1:12" s="47" customFormat="1" ht="12.75">
      <c r="A563" s="120" t="s">
        <v>78</v>
      </c>
      <c r="B563" s="121" t="s">
        <v>233</v>
      </c>
      <c r="C563" s="121" t="s">
        <v>185</v>
      </c>
      <c r="D563" s="146" t="s">
        <v>179</v>
      </c>
      <c r="E563" s="161" t="s">
        <v>179</v>
      </c>
      <c r="F563" s="161" t="s">
        <v>268</v>
      </c>
      <c r="G563" s="162" t="s">
        <v>396</v>
      </c>
      <c r="H563" s="164" t="s">
        <v>79</v>
      </c>
      <c r="I563" s="127">
        <f>0</f>
        <v>0</v>
      </c>
      <c r="J563" s="128">
        <v>50</v>
      </c>
      <c r="K563" s="128">
        <v>50</v>
      </c>
      <c r="L563" s="54"/>
    </row>
    <row r="564" spans="1:12" s="47" customFormat="1" ht="12.75">
      <c r="A564" s="120" t="s">
        <v>48</v>
      </c>
      <c r="B564" s="121" t="s">
        <v>233</v>
      </c>
      <c r="C564" s="121" t="s">
        <v>185</v>
      </c>
      <c r="D564" s="146" t="s">
        <v>179</v>
      </c>
      <c r="E564" s="161" t="s">
        <v>179</v>
      </c>
      <c r="F564" s="161" t="s">
        <v>268</v>
      </c>
      <c r="G564" s="162" t="s">
        <v>57</v>
      </c>
      <c r="H564" s="164"/>
      <c r="I564" s="127">
        <f>I565+I567+I569</f>
        <v>505</v>
      </c>
      <c r="J564" s="128">
        <f>J565+J567+J569</f>
        <v>0</v>
      </c>
      <c r="K564" s="128">
        <f>K565+K567+K569</f>
        <v>505</v>
      </c>
      <c r="L564" s="317"/>
    </row>
    <row r="565" spans="1:12" s="47" customFormat="1" ht="25.5">
      <c r="A565" s="120" t="s">
        <v>147</v>
      </c>
      <c r="B565" s="121" t="s">
        <v>233</v>
      </c>
      <c r="C565" s="121" t="s">
        <v>185</v>
      </c>
      <c r="D565" s="146" t="s">
        <v>179</v>
      </c>
      <c r="E565" s="124" t="s">
        <v>179</v>
      </c>
      <c r="F565" s="124" t="s">
        <v>268</v>
      </c>
      <c r="G565" s="162" t="s">
        <v>57</v>
      </c>
      <c r="H565" s="126" t="s">
        <v>148</v>
      </c>
      <c r="I565" s="156">
        <f>I566</f>
        <v>75</v>
      </c>
      <c r="J565" s="151">
        <f>J566</f>
        <v>0</v>
      </c>
      <c r="K565" s="151">
        <f>K566</f>
        <v>75</v>
      </c>
      <c r="L565" s="317"/>
    </row>
    <row r="566" spans="1:12" s="47" customFormat="1" ht="25.5">
      <c r="A566" s="120" t="s">
        <v>149</v>
      </c>
      <c r="B566" s="121" t="s">
        <v>233</v>
      </c>
      <c r="C566" s="121" t="s">
        <v>185</v>
      </c>
      <c r="D566" s="146" t="s">
        <v>179</v>
      </c>
      <c r="E566" s="124" t="s">
        <v>179</v>
      </c>
      <c r="F566" s="124" t="s">
        <v>268</v>
      </c>
      <c r="G566" s="162" t="s">
        <v>57</v>
      </c>
      <c r="H566" s="126" t="s">
        <v>150</v>
      </c>
      <c r="I566" s="156">
        <v>75</v>
      </c>
      <c r="J566" s="151">
        <v>0</v>
      </c>
      <c r="K566" s="128">
        <f>I566+J566</f>
        <v>75</v>
      </c>
      <c r="L566" s="317"/>
    </row>
    <row r="567" spans="1:12" s="47" customFormat="1" ht="12.75">
      <c r="A567" s="120" t="s">
        <v>213</v>
      </c>
      <c r="B567" s="121" t="s">
        <v>233</v>
      </c>
      <c r="C567" s="121" t="s">
        <v>185</v>
      </c>
      <c r="D567" s="146" t="s">
        <v>179</v>
      </c>
      <c r="E567" s="124" t="s">
        <v>179</v>
      </c>
      <c r="F567" s="124" t="s">
        <v>268</v>
      </c>
      <c r="G567" s="125" t="s">
        <v>57</v>
      </c>
      <c r="H567" s="126" t="s">
        <v>227</v>
      </c>
      <c r="I567" s="156">
        <f>I568</f>
        <v>75.1</v>
      </c>
      <c r="J567" s="151">
        <f>J568</f>
        <v>0</v>
      </c>
      <c r="K567" s="151">
        <f>K568</f>
        <v>75.1</v>
      </c>
      <c r="L567" s="317"/>
    </row>
    <row r="568" spans="1:12" s="47" customFormat="1" ht="12.75">
      <c r="A568" s="120" t="s">
        <v>166</v>
      </c>
      <c r="B568" s="121" t="s">
        <v>233</v>
      </c>
      <c r="C568" s="121" t="s">
        <v>185</v>
      </c>
      <c r="D568" s="146" t="s">
        <v>179</v>
      </c>
      <c r="E568" s="124" t="s">
        <v>179</v>
      </c>
      <c r="F568" s="124" t="s">
        <v>268</v>
      </c>
      <c r="G568" s="125" t="s">
        <v>57</v>
      </c>
      <c r="H568" s="126" t="s">
        <v>175</v>
      </c>
      <c r="I568" s="156">
        <v>75.1</v>
      </c>
      <c r="J568" s="151">
        <v>0</v>
      </c>
      <c r="K568" s="128">
        <f>I568+J568</f>
        <v>75.1</v>
      </c>
      <c r="L568" s="317"/>
    </row>
    <row r="569" spans="1:12" s="47" customFormat="1" ht="25.5">
      <c r="A569" s="120" t="s">
        <v>77</v>
      </c>
      <c r="B569" s="121" t="s">
        <v>233</v>
      </c>
      <c r="C569" s="121" t="s">
        <v>185</v>
      </c>
      <c r="D569" s="146" t="s">
        <v>179</v>
      </c>
      <c r="E569" s="124" t="s">
        <v>179</v>
      </c>
      <c r="F569" s="124" t="s">
        <v>268</v>
      </c>
      <c r="G569" s="162" t="s">
        <v>57</v>
      </c>
      <c r="H569" s="153">
        <v>600</v>
      </c>
      <c r="I569" s="156">
        <f>I570</f>
        <v>354.9</v>
      </c>
      <c r="J569" s="151">
        <f>J570</f>
        <v>0</v>
      </c>
      <c r="K569" s="151">
        <f>K570</f>
        <v>354.9</v>
      </c>
      <c r="L569" s="317"/>
    </row>
    <row r="570" spans="1:12" s="47" customFormat="1" ht="12.75">
      <c r="A570" s="120" t="s">
        <v>78</v>
      </c>
      <c r="B570" s="121" t="s">
        <v>233</v>
      </c>
      <c r="C570" s="121" t="s">
        <v>185</v>
      </c>
      <c r="D570" s="146" t="s">
        <v>179</v>
      </c>
      <c r="E570" s="124" t="s">
        <v>179</v>
      </c>
      <c r="F570" s="124" t="s">
        <v>268</v>
      </c>
      <c r="G570" s="125" t="s">
        <v>57</v>
      </c>
      <c r="H570" s="153" t="s">
        <v>79</v>
      </c>
      <c r="I570" s="156">
        <v>354.9</v>
      </c>
      <c r="J570" s="151">
        <v>0</v>
      </c>
      <c r="K570" s="128">
        <f>I570+J570</f>
        <v>354.9</v>
      </c>
      <c r="L570" s="317"/>
    </row>
    <row r="571" spans="1:12" s="47" customFormat="1" ht="24.75" customHeight="1">
      <c r="A571" s="292" t="s">
        <v>37</v>
      </c>
      <c r="B571" s="121" t="s">
        <v>233</v>
      </c>
      <c r="C571" s="121" t="s">
        <v>185</v>
      </c>
      <c r="D571" s="146" t="s">
        <v>179</v>
      </c>
      <c r="E571" s="161" t="s">
        <v>179</v>
      </c>
      <c r="F571" s="161" t="s">
        <v>264</v>
      </c>
      <c r="G571" s="162" t="s">
        <v>267</v>
      </c>
      <c r="H571" s="164"/>
      <c r="I571" s="127">
        <f>I572</f>
        <v>180</v>
      </c>
      <c r="J571" s="128">
        <f aca="true" t="shared" si="95" ref="J571:K573">J572</f>
        <v>0</v>
      </c>
      <c r="K571" s="128">
        <f t="shared" si="95"/>
        <v>180</v>
      </c>
      <c r="L571" s="317"/>
    </row>
    <row r="572" spans="1:12" s="47" customFormat="1" ht="13.5" customHeight="1">
      <c r="A572" s="120" t="s">
        <v>48</v>
      </c>
      <c r="B572" s="121" t="s">
        <v>233</v>
      </c>
      <c r="C572" s="121" t="s">
        <v>185</v>
      </c>
      <c r="D572" s="146" t="s">
        <v>179</v>
      </c>
      <c r="E572" s="161" t="s">
        <v>179</v>
      </c>
      <c r="F572" s="161" t="s">
        <v>264</v>
      </c>
      <c r="G572" s="162" t="s">
        <v>57</v>
      </c>
      <c r="H572" s="164"/>
      <c r="I572" s="127">
        <f>I573</f>
        <v>180</v>
      </c>
      <c r="J572" s="128">
        <f t="shared" si="95"/>
        <v>0</v>
      </c>
      <c r="K572" s="128">
        <f t="shared" si="95"/>
        <v>180</v>
      </c>
      <c r="L572" s="317"/>
    </row>
    <row r="573" spans="1:12" s="47" customFormat="1" ht="33.75" customHeight="1">
      <c r="A573" s="120" t="s">
        <v>147</v>
      </c>
      <c r="B573" s="121" t="s">
        <v>233</v>
      </c>
      <c r="C573" s="121" t="s">
        <v>185</v>
      </c>
      <c r="D573" s="146" t="s">
        <v>179</v>
      </c>
      <c r="E573" s="124" t="s">
        <v>179</v>
      </c>
      <c r="F573" s="124" t="s">
        <v>264</v>
      </c>
      <c r="G573" s="162" t="s">
        <v>57</v>
      </c>
      <c r="H573" s="126" t="s">
        <v>148</v>
      </c>
      <c r="I573" s="127">
        <f>I574</f>
        <v>180</v>
      </c>
      <c r="J573" s="128">
        <f t="shared" si="95"/>
        <v>0</v>
      </c>
      <c r="K573" s="128">
        <f t="shared" si="95"/>
        <v>180</v>
      </c>
      <c r="L573" s="317"/>
    </row>
    <row r="574" spans="1:12" s="47" customFormat="1" ht="31.5" customHeight="1">
      <c r="A574" s="120" t="s">
        <v>149</v>
      </c>
      <c r="B574" s="121" t="s">
        <v>233</v>
      </c>
      <c r="C574" s="121" t="s">
        <v>185</v>
      </c>
      <c r="D574" s="146" t="s">
        <v>179</v>
      </c>
      <c r="E574" s="124" t="s">
        <v>179</v>
      </c>
      <c r="F574" s="124" t="s">
        <v>264</v>
      </c>
      <c r="G574" s="162" t="s">
        <v>57</v>
      </c>
      <c r="H574" s="126" t="s">
        <v>150</v>
      </c>
      <c r="I574" s="127">
        <v>180</v>
      </c>
      <c r="J574" s="128"/>
      <c r="K574" s="128">
        <f>I574+J574</f>
        <v>180</v>
      </c>
      <c r="L574" s="317"/>
    </row>
    <row r="575" spans="1:12" s="47" customFormat="1" ht="12.75">
      <c r="A575" s="302" t="s">
        <v>138</v>
      </c>
      <c r="B575" s="146" t="s">
        <v>233</v>
      </c>
      <c r="C575" s="121" t="s">
        <v>185</v>
      </c>
      <c r="D575" s="146" t="s">
        <v>179</v>
      </c>
      <c r="E575" s="124" t="s">
        <v>31</v>
      </c>
      <c r="F575" s="124" t="s">
        <v>266</v>
      </c>
      <c r="G575" s="125" t="s">
        <v>267</v>
      </c>
      <c r="H575" s="203"/>
      <c r="I575" s="127">
        <f>I587+I576+I592+I595+I608+I584+I579</f>
        <v>64263.799999999996</v>
      </c>
      <c r="J575" s="127">
        <f>J587+J576+J592+J595+J608+J584+J579</f>
        <v>521.3</v>
      </c>
      <c r="K575" s="127">
        <f>K587+K576+K592+K595+K608+K584+K579</f>
        <v>64785.1</v>
      </c>
      <c r="L575" s="317"/>
    </row>
    <row r="576" spans="1:12" s="47" customFormat="1" ht="25.5">
      <c r="A576" s="303" t="s">
        <v>2</v>
      </c>
      <c r="B576" s="146" t="s">
        <v>233</v>
      </c>
      <c r="C576" s="121" t="s">
        <v>185</v>
      </c>
      <c r="D576" s="146" t="s">
        <v>179</v>
      </c>
      <c r="E576" s="131" t="s">
        <v>31</v>
      </c>
      <c r="F576" s="131" t="s">
        <v>266</v>
      </c>
      <c r="G576" s="126" t="s">
        <v>1</v>
      </c>
      <c r="H576" s="126"/>
      <c r="I576" s="127">
        <f aca="true" t="shared" si="96" ref="I576:K577">I577</f>
        <v>100</v>
      </c>
      <c r="J576" s="128">
        <f t="shared" si="96"/>
        <v>0</v>
      </c>
      <c r="K576" s="128">
        <f t="shared" si="96"/>
        <v>100</v>
      </c>
      <c r="L576" s="317"/>
    </row>
    <row r="577" spans="1:12" s="47" customFormat="1" ht="25.5">
      <c r="A577" s="302" t="s">
        <v>77</v>
      </c>
      <c r="B577" s="146" t="s">
        <v>233</v>
      </c>
      <c r="C577" s="121" t="s">
        <v>185</v>
      </c>
      <c r="D577" s="146" t="s">
        <v>179</v>
      </c>
      <c r="E577" s="131" t="s">
        <v>31</v>
      </c>
      <c r="F577" s="152" t="s">
        <v>266</v>
      </c>
      <c r="G577" s="153" t="s">
        <v>1</v>
      </c>
      <c r="H577" s="153">
        <v>600</v>
      </c>
      <c r="I577" s="127">
        <f t="shared" si="96"/>
        <v>100</v>
      </c>
      <c r="J577" s="128">
        <f t="shared" si="96"/>
        <v>0</v>
      </c>
      <c r="K577" s="128">
        <f t="shared" si="96"/>
        <v>100</v>
      </c>
      <c r="L577" s="317"/>
    </row>
    <row r="578" spans="1:12" s="47" customFormat="1" ht="12.75">
      <c r="A578" s="120" t="s">
        <v>78</v>
      </c>
      <c r="B578" s="121" t="s">
        <v>233</v>
      </c>
      <c r="C578" s="121" t="s">
        <v>185</v>
      </c>
      <c r="D578" s="146" t="s">
        <v>179</v>
      </c>
      <c r="E578" s="131" t="s">
        <v>31</v>
      </c>
      <c r="F578" s="152" t="s">
        <v>266</v>
      </c>
      <c r="G578" s="153" t="s">
        <v>1</v>
      </c>
      <c r="H578" s="153" t="s">
        <v>79</v>
      </c>
      <c r="I578" s="127">
        <v>100</v>
      </c>
      <c r="J578" s="128">
        <v>0</v>
      </c>
      <c r="K578" s="128">
        <f>J578+I578</f>
        <v>100</v>
      </c>
      <c r="L578" s="317"/>
    </row>
    <row r="579" spans="1:12" s="47" customFormat="1" ht="12.75">
      <c r="A579" s="319" t="s">
        <v>294</v>
      </c>
      <c r="B579" s="121" t="s">
        <v>233</v>
      </c>
      <c r="C579" s="121" t="s">
        <v>185</v>
      </c>
      <c r="D579" s="146" t="s">
        <v>179</v>
      </c>
      <c r="E579" s="131" t="s">
        <v>31</v>
      </c>
      <c r="F579" s="152" t="s">
        <v>266</v>
      </c>
      <c r="G579" s="153" t="s">
        <v>293</v>
      </c>
      <c r="H579" s="153"/>
      <c r="I579" s="127">
        <f>I581+I583</f>
        <v>228.20000000000002</v>
      </c>
      <c r="J579" s="127">
        <f>J581+J583</f>
        <v>521.3</v>
      </c>
      <c r="K579" s="127">
        <f>K581+K583</f>
        <v>749.5</v>
      </c>
      <c r="L579" s="317"/>
    </row>
    <row r="580" spans="1:12" s="47" customFormat="1" ht="12.75">
      <c r="A580" s="293" t="s">
        <v>213</v>
      </c>
      <c r="B580" s="121" t="s">
        <v>233</v>
      </c>
      <c r="C580" s="121" t="s">
        <v>185</v>
      </c>
      <c r="D580" s="146" t="s">
        <v>179</v>
      </c>
      <c r="E580" s="131" t="s">
        <v>31</v>
      </c>
      <c r="F580" s="152" t="s">
        <v>266</v>
      </c>
      <c r="G580" s="153" t="s">
        <v>293</v>
      </c>
      <c r="H580" s="153" t="s">
        <v>227</v>
      </c>
      <c r="I580" s="127">
        <f>I581</f>
        <v>140.3</v>
      </c>
      <c r="J580" s="127">
        <f>J581</f>
        <v>121.3</v>
      </c>
      <c r="K580" s="127">
        <f>K581</f>
        <v>261.6</v>
      </c>
      <c r="L580" s="317"/>
    </row>
    <row r="581" spans="1:12" s="47" customFormat="1" ht="12.75">
      <c r="A581" s="293" t="s">
        <v>228</v>
      </c>
      <c r="B581" s="121" t="s">
        <v>233</v>
      </c>
      <c r="C581" s="121" t="s">
        <v>185</v>
      </c>
      <c r="D581" s="146" t="s">
        <v>179</v>
      </c>
      <c r="E581" s="131" t="s">
        <v>31</v>
      </c>
      <c r="F581" s="152" t="s">
        <v>266</v>
      </c>
      <c r="G581" s="153" t="s">
        <v>293</v>
      </c>
      <c r="H581" s="153" t="s">
        <v>285</v>
      </c>
      <c r="I581" s="127">
        <v>140.3</v>
      </c>
      <c r="J581" s="127">
        <v>121.3</v>
      </c>
      <c r="K581" s="127">
        <f>J581+I581</f>
        <v>261.6</v>
      </c>
      <c r="L581" s="317"/>
    </row>
    <row r="582" spans="1:12" s="47" customFormat="1" ht="25.5">
      <c r="A582" s="120" t="s">
        <v>77</v>
      </c>
      <c r="B582" s="121" t="s">
        <v>233</v>
      </c>
      <c r="C582" s="121" t="s">
        <v>185</v>
      </c>
      <c r="D582" s="146" t="s">
        <v>179</v>
      </c>
      <c r="E582" s="131" t="s">
        <v>31</v>
      </c>
      <c r="F582" s="152" t="s">
        <v>266</v>
      </c>
      <c r="G582" s="153" t="s">
        <v>293</v>
      </c>
      <c r="H582" s="153" t="s">
        <v>304</v>
      </c>
      <c r="I582" s="127">
        <f>I583</f>
        <v>87.9</v>
      </c>
      <c r="J582" s="127">
        <f>J583</f>
        <v>400</v>
      </c>
      <c r="K582" s="127">
        <f>K583</f>
        <v>487.9</v>
      </c>
      <c r="L582" s="317"/>
    </row>
    <row r="583" spans="1:12" s="47" customFormat="1" ht="12.75">
      <c r="A583" s="120" t="s">
        <v>78</v>
      </c>
      <c r="B583" s="121" t="s">
        <v>233</v>
      </c>
      <c r="C583" s="121" t="s">
        <v>185</v>
      </c>
      <c r="D583" s="146" t="s">
        <v>179</v>
      </c>
      <c r="E583" s="131" t="s">
        <v>31</v>
      </c>
      <c r="F583" s="152" t="s">
        <v>266</v>
      </c>
      <c r="G583" s="153" t="s">
        <v>293</v>
      </c>
      <c r="H583" s="153" t="s">
        <v>79</v>
      </c>
      <c r="I583" s="127">
        <v>87.9</v>
      </c>
      <c r="J583" s="127">
        <v>400</v>
      </c>
      <c r="K583" s="127">
        <f>J583+I583</f>
        <v>487.9</v>
      </c>
      <c r="L583" s="317"/>
    </row>
    <row r="584" spans="1:12" s="47" customFormat="1" ht="63.75">
      <c r="A584" s="120" t="s">
        <v>256</v>
      </c>
      <c r="B584" s="121" t="s">
        <v>233</v>
      </c>
      <c r="C584" s="121" t="s">
        <v>185</v>
      </c>
      <c r="D584" s="146" t="s">
        <v>179</v>
      </c>
      <c r="E584" s="131" t="s">
        <v>31</v>
      </c>
      <c r="F584" s="131" t="s">
        <v>266</v>
      </c>
      <c r="G584" s="126" t="s">
        <v>325</v>
      </c>
      <c r="H584" s="126"/>
      <c r="I584" s="127">
        <f aca="true" t="shared" si="97" ref="I584:K585">I585</f>
        <v>99</v>
      </c>
      <c r="J584" s="128">
        <f t="shared" si="97"/>
        <v>0</v>
      </c>
      <c r="K584" s="128">
        <f t="shared" si="97"/>
        <v>99</v>
      </c>
      <c r="L584" s="317"/>
    </row>
    <row r="585" spans="1:12" s="47" customFormat="1" ht="25.5">
      <c r="A585" s="120" t="s">
        <v>77</v>
      </c>
      <c r="B585" s="121" t="s">
        <v>233</v>
      </c>
      <c r="C585" s="121" t="s">
        <v>185</v>
      </c>
      <c r="D585" s="146" t="s">
        <v>179</v>
      </c>
      <c r="E585" s="131" t="s">
        <v>31</v>
      </c>
      <c r="F585" s="152" t="s">
        <v>266</v>
      </c>
      <c r="G585" s="153" t="s">
        <v>325</v>
      </c>
      <c r="H585" s="153">
        <v>600</v>
      </c>
      <c r="I585" s="127">
        <f t="shared" si="97"/>
        <v>99</v>
      </c>
      <c r="J585" s="128">
        <f t="shared" si="97"/>
        <v>0</v>
      </c>
      <c r="K585" s="128">
        <f t="shared" si="97"/>
        <v>99</v>
      </c>
      <c r="L585" s="317"/>
    </row>
    <row r="586" spans="1:12" s="47" customFormat="1" ht="12.75">
      <c r="A586" s="120" t="s">
        <v>78</v>
      </c>
      <c r="B586" s="121" t="s">
        <v>233</v>
      </c>
      <c r="C586" s="121" t="s">
        <v>185</v>
      </c>
      <c r="D586" s="146" t="s">
        <v>179</v>
      </c>
      <c r="E586" s="131" t="s">
        <v>31</v>
      </c>
      <c r="F586" s="152" t="s">
        <v>266</v>
      </c>
      <c r="G586" s="153" t="s">
        <v>325</v>
      </c>
      <c r="H586" s="153" t="s">
        <v>79</v>
      </c>
      <c r="I586" s="127">
        <v>99</v>
      </c>
      <c r="J586" s="128">
        <v>0</v>
      </c>
      <c r="K586" s="128">
        <f>I586+J586</f>
        <v>99</v>
      </c>
      <c r="L586" s="317"/>
    </row>
    <row r="587" spans="1:12" s="47" customFormat="1" ht="25.5">
      <c r="A587" s="120" t="s">
        <v>178</v>
      </c>
      <c r="B587" s="121" t="s">
        <v>233</v>
      </c>
      <c r="C587" s="121" t="s">
        <v>185</v>
      </c>
      <c r="D587" s="146" t="s">
        <v>179</v>
      </c>
      <c r="E587" s="124" t="s">
        <v>31</v>
      </c>
      <c r="F587" s="124" t="s">
        <v>266</v>
      </c>
      <c r="G587" s="125" t="s">
        <v>67</v>
      </c>
      <c r="H587" s="126"/>
      <c r="I587" s="127">
        <f>I588+I590</f>
        <v>33253.8</v>
      </c>
      <c r="J587" s="128">
        <f>J588+J590</f>
        <v>0</v>
      </c>
      <c r="K587" s="128">
        <f>K588+K590</f>
        <v>33253.8</v>
      </c>
      <c r="L587" s="317"/>
    </row>
    <row r="588" spans="1:12" s="47" customFormat="1" ht="12.75">
      <c r="A588" s="120" t="s">
        <v>213</v>
      </c>
      <c r="B588" s="121" t="s">
        <v>233</v>
      </c>
      <c r="C588" s="121" t="s">
        <v>185</v>
      </c>
      <c r="D588" s="146" t="s">
        <v>179</v>
      </c>
      <c r="E588" s="124" t="s">
        <v>31</v>
      </c>
      <c r="F588" s="124" t="s">
        <v>266</v>
      </c>
      <c r="G588" s="125" t="s">
        <v>67</v>
      </c>
      <c r="H588" s="126" t="s">
        <v>227</v>
      </c>
      <c r="I588" s="127">
        <f>I589</f>
        <v>9196</v>
      </c>
      <c r="J588" s="128">
        <f>J589</f>
        <v>0</v>
      </c>
      <c r="K588" s="128">
        <f>K589</f>
        <v>9196</v>
      </c>
      <c r="L588" s="317"/>
    </row>
    <row r="589" spans="1:12" s="47" customFormat="1" ht="12.75">
      <c r="A589" s="120" t="s">
        <v>166</v>
      </c>
      <c r="B589" s="121" t="s">
        <v>233</v>
      </c>
      <c r="C589" s="121" t="s">
        <v>185</v>
      </c>
      <c r="D589" s="146" t="s">
        <v>179</v>
      </c>
      <c r="E589" s="124" t="s">
        <v>31</v>
      </c>
      <c r="F589" s="124" t="s">
        <v>266</v>
      </c>
      <c r="G589" s="125" t="s">
        <v>67</v>
      </c>
      <c r="H589" s="126" t="s">
        <v>175</v>
      </c>
      <c r="I589" s="127">
        <v>9196</v>
      </c>
      <c r="J589" s="128"/>
      <c r="K589" s="128">
        <f>I589+J589</f>
        <v>9196</v>
      </c>
      <c r="L589" s="317"/>
    </row>
    <row r="590" spans="1:12" s="52" customFormat="1" ht="25.5">
      <c r="A590" s="120" t="s">
        <v>77</v>
      </c>
      <c r="B590" s="121" t="s">
        <v>233</v>
      </c>
      <c r="C590" s="121" t="s">
        <v>185</v>
      </c>
      <c r="D590" s="146" t="s">
        <v>179</v>
      </c>
      <c r="E590" s="124" t="s">
        <v>31</v>
      </c>
      <c r="F590" s="154" t="s">
        <v>266</v>
      </c>
      <c r="G590" s="155" t="s">
        <v>67</v>
      </c>
      <c r="H590" s="153">
        <v>600</v>
      </c>
      <c r="I590" s="127">
        <f>I591</f>
        <v>24057.8</v>
      </c>
      <c r="J590" s="128">
        <f>J591</f>
        <v>0</v>
      </c>
      <c r="K590" s="128">
        <f>K591</f>
        <v>24057.8</v>
      </c>
      <c r="L590" s="397"/>
    </row>
    <row r="591" spans="1:12" s="52" customFormat="1" ht="12.75">
      <c r="A591" s="120" t="s">
        <v>78</v>
      </c>
      <c r="B591" s="121" t="s">
        <v>233</v>
      </c>
      <c r="C591" s="121" t="s">
        <v>185</v>
      </c>
      <c r="D591" s="146" t="s">
        <v>179</v>
      </c>
      <c r="E591" s="124" t="s">
        <v>31</v>
      </c>
      <c r="F591" s="154" t="s">
        <v>266</v>
      </c>
      <c r="G591" s="155" t="s">
        <v>67</v>
      </c>
      <c r="H591" s="153" t="s">
        <v>79</v>
      </c>
      <c r="I591" s="127">
        <v>24057.8</v>
      </c>
      <c r="J591" s="128"/>
      <c r="K591" s="128">
        <f>I591+J591</f>
        <v>24057.8</v>
      </c>
      <c r="L591" s="397"/>
    </row>
    <row r="592" spans="1:12" s="82" customFormat="1" ht="23.25" customHeight="1">
      <c r="A592" s="120" t="s">
        <v>131</v>
      </c>
      <c r="B592" s="253">
        <v>334</v>
      </c>
      <c r="C592" s="121" t="s">
        <v>185</v>
      </c>
      <c r="D592" s="146" t="s">
        <v>179</v>
      </c>
      <c r="E592" s="124" t="s">
        <v>31</v>
      </c>
      <c r="F592" s="154" t="s">
        <v>266</v>
      </c>
      <c r="G592" s="155" t="s">
        <v>68</v>
      </c>
      <c r="H592" s="153"/>
      <c r="I592" s="127">
        <f aca="true" t="shared" si="98" ref="I592:K593">I593</f>
        <v>594</v>
      </c>
      <c r="J592" s="128">
        <f t="shared" si="98"/>
        <v>0</v>
      </c>
      <c r="K592" s="128">
        <f t="shared" si="98"/>
        <v>594</v>
      </c>
      <c r="L592" s="317"/>
    </row>
    <row r="593" spans="1:12" s="82" customFormat="1" ht="34.5" customHeight="1">
      <c r="A593" s="120" t="s">
        <v>77</v>
      </c>
      <c r="B593" s="253">
        <v>334</v>
      </c>
      <c r="C593" s="121" t="s">
        <v>185</v>
      </c>
      <c r="D593" s="146" t="s">
        <v>179</v>
      </c>
      <c r="E593" s="124" t="s">
        <v>31</v>
      </c>
      <c r="F593" s="154" t="s">
        <v>266</v>
      </c>
      <c r="G593" s="155" t="s">
        <v>68</v>
      </c>
      <c r="H593" s="153">
        <v>600</v>
      </c>
      <c r="I593" s="127">
        <f t="shared" si="98"/>
        <v>594</v>
      </c>
      <c r="J593" s="128">
        <f t="shared" si="98"/>
        <v>0</v>
      </c>
      <c r="K593" s="128">
        <f t="shared" si="98"/>
        <v>594</v>
      </c>
      <c r="L593" s="317"/>
    </row>
    <row r="594" spans="1:12" s="82" customFormat="1" ht="17.25" customHeight="1">
      <c r="A594" s="120" t="s">
        <v>78</v>
      </c>
      <c r="B594" s="253">
        <v>334</v>
      </c>
      <c r="C594" s="121" t="s">
        <v>185</v>
      </c>
      <c r="D594" s="146" t="s">
        <v>179</v>
      </c>
      <c r="E594" s="124" t="s">
        <v>31</v>
      </c>
      <c r="F594" s="154" t="s">
        <v>266</v>
      </c>
      <c r="G594" s="155" t="s">
        <v>68</v>
      </c>
      <c r="H594" s="153" t="s">
        <v>79</v>
      </c>
      <c r="I594" s="127">
        <v>594</v>
      </c>
      <c r="J594" s="128"/>
      <c r="K594" s="128">
        <f>I594+J594</f>
        <v>594</v>
      </c>
      <c r="L594" s="317"/>
    </row>
    <row r="595" spans="1:12" s="82" customFormat="1" ht="17.25" customHeight="1">
      <c r="A595" s="120" t="s">
        <v>298</v>
      </c>
      <c r="B595" s="253">
        <v>334</v>
      </c>
      <c r="C595" s="121" t="s">
        <v>185</v>
      </c>
      <c r="D595" s="146" t="s">
        <v>179</v>
      </c>
      <c r="E595" s="124" t="s">
        <v>31</v>
      </c>
      <c r="F595" s="154" t="s">
        <v>266</v>
      </c>
      <c r="G595" s="155" t="s">
        <v>299</v>
      </c>
      <c r="H595" s="153"/>
      <c r="I595" s="127">
        <f aca="true" t="shared" si="99" ref="I595:K596">I596</f>
        <v>21671.7</v>
      </c>
      <c r="J595" s="128">
        <f t="shared" si="99"/>
        <v>0</v>
      </c>
      <c r="K595" s="128">
        <f t="shared" si="99"/>
        <v>21671.7</v>
      </c>
      <c r="L595" s="317"/>
    </row>
    <row r="596" spans="1:12" s="82" customFormat="1" ht="31.5" customHeight="1">
      <c r="A596" s="120" t="s">
        <v>77</v>
      </c>
      <c r="B596" s="253">
        <v>334</v>
      </c>
      <c r="C596" s="121" t="s">
        <v>185</v>
      </c>
      <c r="D596" s="146" t="s">
        <v>179</v>
      </c>
      <c r="E596" s="124" t="s">
        <v>31</v>
      </c>
      <c r="F596" s="154" t="s">
        <v>266</v>
      </c>
      <c r="G596" s="155" t="s">
        <v>299</v>
      </c>
      <c r="H596" s="153">
        <v>600</v>
      </c>
      <c r="I596" s="127">
        <f t="shared" si="99"/>
        <v>21671.7</v>
      </c>
      <c r="J596" s="128">
        <f t="shared" si="99"/>
        <v>0</v>
      </c>
      <c r="K596" s="128">
        <f t="shared" si="99"/>
        <v>21671.7</v>
      </c>
      <c r="L596" s="317"/>
    </row>
    <row r="597" spans="1:12" s="82" customFormat="1" ht="17.25" customHeight="1">
      <c r="A597" s="120" t="s">
        <v>78</v>
      </c>
      <c r="B597" s="253">
        <v>334</v>
      </c>
      <c r="C597" s="121" t="s">
        <v>185</v>
      </c>
      <c r="D597" s="146" t="s">
        <v>179</v>
      </c>
      <c r="E597" s="124" t="s">
        <v>31</v>
      </c>
      <c r="F597" s="154" t="s">
        <v>266</v>
      </c>
      <c r="G597" s="155" t="s">
        <v>299</v>
      </c>
      <c r="H597" s="153" t="s">
        <v>79</v>
      </c>
      <c r="I597" s="127">
        <v>21671.7</v>
      </c>
      <c r="J597" s="128"/>
      <c r="K597" s="128">
        <f aca="true" t="shared" si="100" ref="K597:K607">I597+J597</f>
        <v>21671.7</v>
      </c>
      <c r="L597" s="317"/>
    </row>
    <row r="598" spans="1:12" s="82" customFormat="1" ht="17.25" customHeight="1">
      <c r="A598" s="120" t="s">
        <v>359</v>
      </c>
      <c r="B598" s="253"/>
      <c r="C598" s="121"/>
      <c r="D598" s="146"/>
      <c r="E598" s="124"/>
      <c r="F598" s="154"/>
      <c r="G598" s="155"/>
      <c r="H598" s="153"/>
      <c r="I598" s="128">
        <v>617.4</v>
      </c>
      <c r="J598" s="128"/>
      <c r="K598" s="128">
        <f t="shared" si="100"/>
        <v>617.4</v>
      </c>
      <c r="L598" s="317"/>
    </row>
    <row r="599" spans="1:12" s="82" customFormat="1" ht="17.25" customHeight="1">
      <c r="A599" s="120" t="s">
        <v>360</v>
      </c>
      <c r="B599" s="253"/>
      <c r="C599" s="121"/>
      <c r="D599" s="146"/>
      <c r="E599" s="124"/>
      <c r="F599" s="154"/>
      <c r="G599" s="155"/>
      <c r="H599" s="153"/>
      <c r="I599" s="128">
        <v>2304.8</v>
      </c>
      <c r="J599" s="128"/>
      <c r="K599" s="128">
        <f t="shared" si="100"/>
        <v>2304.8</v>
      </c>
      <c r="L599" s="317"/>
    </row>
    <row r="600" spans="1:12" s="82" customFormat="1" ht="17.25" customHeight="1">
      <c r="A600" s="120" t="s">
        <v>361</v>
      </c>
      <c r="B600" s="253"/>
      <c r="C600" s="121"/>
      <c r="D600" s="146"/>
      <c r="E600" s="124"/>
      <c r="F600" s="154"/>
      <c r="G600" s="155"/>
      <c r="H600" s="153"/>
      <c r="I600" s="128">
        <v>998.7</v>
      </c>
      <c r="J600" s="128"/>
      <c r="K600" s="128">
        <f t="shared" si="100"/>
        <v>998.7</v>
      </c>
      <c r="L600" s="317"/>
    </row>
    <row r="601" spans="1:12" s="82" customFormat="1" ht="17.25" customHeight="1">
      <c r="A601" s="120" t="s">
        <v>362</v>
      </c>
      <c r="B601" s="253"/>
      <c r="C601" s="121"/>
      <c r="D601" s="146"/>
      <c r="E601" s="124"/>
      <c r="F601" s="154"/>
      <c r="G601" s="155"/>
      <c r="H601" s="153"/>
      <c r="I601" s="128">
        <v>898.6</v>
      </c>
      <c r="J601" s="128"/>
      <c r="K601" s="128">
        <f t="shared" si="100"/>
        <v>898.6</v>
      </c>
      <c r="L601" s="317"/>
    </row>
    <row r="602" spans="1:12" s="82" customFormat="1" ht="17.25" customHeight="1">
      <c r="A602" s="120" t="s">
        <v>363</v>
      </c>
      <c r="B602" s="253"/>
      <c r="C602" s="121"/>
      <c r="D602" s="146"/>
      <c r="E602" s="124"/>
      <c r="F602" s="154"/>
      <c r="G602" s="155"/>
      <c r="H602" s="153"/>
      <c r="I602" s="128">
        <v>1954.8</v>
      </c>
      <c r="J602" s="128"/>
      <c r="K602" s="128">
        <f t="shared" si="100"/>
        <v>1954.8</v>
      </c>
      <c r="L602" s="317"/>
    </row>
    <row r="603" spans="1:12" s="82" customFormat="1" ht="17.25" customHeight="1">
      <c r="A603" s="120" t="s">
        <v>364</v>
      </c>
      <c r="B603" s="253"/>
      <c r="C603" s="121"/>
      <c r="D603" s="146"/>
      <c r="E603" s="124"/>
      <c r="F603" s="154"/>
      <c r="G603" s="155"/>
      <c r="H603" s="153"/>
      <c r="I603" s="128">
        <v>955.1</v>
      </c>
      <c r="J603" s="128"/>
      <c r="K603" s="128">
        <f t="shared" si="100"/>
        <v>955.1</v>
      </c>
      <c r="L603" s="317"/>
    </row>
    <row r="604" spans="1:12" s="82" customFormat="1" ht="17.25" customHeight="1">
      <c r="A604" s="120" t="s">
        <v>365</v>
      </c>
      <c r="B604" s="253"/>
      <c r="C604" s="121"/>
      <c r="D604" s="146"/>
      <c r="E604" s="124"/>
      <c r="F604" s="154"/>
      <c r="G604" s="155"/>
      <c r="H604" s="153"/>
      <c r="I604" s="128">
        <v>5122.4</v>
      </c>
      <c r="J604" s="128"/>
      <c r="K604" s="128">
        <f t="shared" si="100"/>
        <v>5122.4</v>
      </c>
      <c r="L604" s="317"/>
    </row>
    <row r="605" spans="1:12" s="82" customFormat="1" ht="17.25" customHeight="1">
      <c r="A605" s="120" t="s">
        <v>366</v>
      </c>
      <c r="B605" s="253"/>
      <c r="C605" s="121"/>
      <c r="D605" s="146"/>
      <c r="E605" s="124"/>
      <c r="F605" s="154"/>
      <c r="G605" s="155"/>
      <c r="H605" s="153"/>
      <c r="I605" s="128">
        <v>366.2</v>
      </c>
      <c r="J605" s="128"/>
      <c r="K605" s="128">
        <f t="shared" si="100"/>
        <v>366.2</v>
      </c>
      <c r="L605" s="317"/>
    </row>
    <row r="606" spans="1:12" s="82" customFormat="1" ht="17.25" customHeight="1">
      <c r="A606" s="120" t="s">
        <v>369</v>
      </c>
      <c r="B606" s="253"/>
      <c r="C606" s="121"/>
      <c r="D606" s="146"/>
      <c r="E606" s="124"/>
      <c r="F606" s="154"/>
      <c r="G606" s="155"/>
      <c r="H606" s="153"/>
      <c r="I606" s="128">
        <v>1280.3</v>
      </c>
      <c r="J606" s="128"/>
      <c r="K606" s="128">
        <f t="shared" si="100"/>
        <v>1280.3</v>
      </c>
      <c r="L606" s="317"/>
    </row>
    <row r="607" spans="1:12" s="82" customFormat="1" ht="17.25" customHeight="1">
      <c r="A607" s="120" t="s">
        <v>370</v>
      </c>
      <c r="B607" s="253"/>
      <c r="C607" s="121"/>
      <c r="D607" s="146"/>
      <c r="E607" s="124"/>
      <c r="F607" s="154"/>
      <c r="G607" s="155"/>
      <c r="H607" s="153"/>
      <c r="I607" s="128">
        <v>842.5</v>
      </c>
      <c r="J607" s="128"/>
      <c r="K607" s="128">
        <f t="shared" si="100"/>
        <v>842.5</v>
      </c>
      <c r="L607" s="317"/>
    </row>
    <row r="608" spans="1:12" s="82" customFormat="1" ht="17.25" customHeight="1">
      <c r="A608" s="120" t="s">
        <v>300</v>
      </c>
      <c r="B608" s="253">
        <v>334</v>
      </c>
      <c r="C608" s="121" t="s">
        <v>185</v>
      </c>
      <c r="D608" s="146" t="s">
        <v>179</v>
      </c>
      <c r="E608" s="124" t="s">
        <v>31</v>
      </c>
      <c r="F608" s="154" t="s">
        <v>266</v>
      </c>
      <c r="G608" s="155" t="s">
        <v>301</v>
      </c>
      <c r="H608" s="153"/>
      <c r="I608" s="127">
        <f aca="true" t="shared" si="101" ref="I608:K609">I609</f>
        <v>8317.1</v>
      </c>
      <c r="J608" s="128">
        <f t="shared" si="101"/>
        <v>0</v>
      </c>
      <c r="K608" s="128">
        <f t="shared" si="101"/>
        <v>8317.1</v>
      </c>
      <c r="L608" s="317"/>
    </row>
    <row r="609" spans="1:12" s="82" customFormat="1" ht="34.5" customHeight="1">
      <c r="A609" s="120" t="s">
        <v>77</v>
      </c>
      <c r="B609" s="253">
        <v>334</v>
      </c>
      <c r="C609" s="121" t="s">
        <v>185</v>
      </c>
      <c r="D609" s="146" t="s">
        <v>179</v>
      </c>
      <c r="E609" s="124" t="s">
        <v>31</v>
      </c>
      <c r="F609" s="154" t="s">
        <v>266</v>
      </c>
      <c r="G609" s="155" t="s">
        <v>301</v>
      </c>
      <c r="H609" s="153">
        <v>600</v>
      </c>
      <c r="I609" s="127">
        <f t="shared" si="101"/>
        <v>8317.1</v>
      </c>
      <c r="J609" s="128">
        <f t="shared" si="101"/>
        <v>0</v>
      </c>
      <c r="K609" s="128">
        <f t="shared" si="101"/>
        <v>8317.1</v>
      </c>
      <c r="L609" s="317"/>
    </row>
    <row r="610" spans="1:12" s="82" customFormat="1" ht="17.25" customHeight="1">
      <c r="A610" s="120" t="s">
        <v>78</v>
      </c>
      <c r="B610" s="253">
        <v>334</v>
      </c>
      <c r="C610" s="121" t="s">
        <v>185</v>
      </c>
      <c r="D610" s="146" t="s">
        <v>179</v>
      </c>
      <c r="E610" s="124" t="s">
        <v>31</v>
      </c>
      <c r="F610" s="154" t="s">
        <v>266</v>
      </c>
      <c r="G610" s="155" t="s">
        <v>301</v>
      </c>
      <c r="H610" s="153" t="s">
        <v>79</v>
      </c>
      <c r="I610" s="127">
        <v>8317.1</v>
      </c>
      <c r="J610" s="128"/>
      <c r="K610" s="128">
        <f aca="true" t="shared" si="102" ref="K610:K623">I610+J610</f>
        <v>8317.1</v>
      </c>
      <c r="L610" s="317"/>
    </row>
    <row r="611" spans="1:12" s="82" customFormat="1" ht="17.25" customHeight="1">
      <c r="A611" s="120" t="s">
        <v>359</v>
      </c>
      <c r="B611" s="253"/>
      <c r="C611" s="121"/>
      <c r="D611" s="146"/>
      <c r="E611" s="124"/>
      <c r="F611" s="154"/>
      <c r="G611" s="155"/>
      <c r="H611" s="153"/>
      <c r="I611" s="128">
        <v>272.2</v>
      </c>
      <c r="J611" s="128"/>
      <c r="K611" s="128">
        <f t="shared" si="102"/>
        <v>272.2</v>
      </c>
      <c r="L611" s="317"/>
    </row>
    <row r="612" spans="1:12" s="82" customFormat="1" ht="17.25" customHeight="1">
      <c r="A612" s="120" t="s">
        <v>360</v>
      </c>
      <c r="B612" s="253"/>
      <c r="C612" s="121"/>
      <c r="D612" s="146"/>
      <c r="E612" s="124"/>
      <c r="F612" s="154"/>
      <c r="G612" s="155"/>
      <c r="H612" s="153"/>
      <c r="I612" s="128">
        <v>411.7</v>
      </c>
      <c r="J612" s="128"/>
      <c r="K612" s="128">
        <f t="shared" si="102"/>
        <v>411.7</v>
      </c>
      <c r="L612" s="317"/>
    </row>
    <row r="613" spans="1:12" s="82" customFormat="1" ht="17.25" customHeight="1">
      <c r="A613" s="120" t="s">
        <v>371</v>
      </c>
      <c r="B613" s="253"/>
      <c r="C613" s="121"/>
      <c r="D613" s="146"/>
      <c r="E613" s="124"/>
      <c r="F613" s="154"/>
      <c r="G613" s="155"/>
      <c r="H613" s="153"/>
      <c r="I613" s="128">
        <v>600.5</v>
      </c>
      <c r="J613" s="128"/>
      <c r="K613" s="128">
        <f t="shared" si="102"/>
        <v>600.5</v>
      </c>
      <c r="L613" s="317"/>
    </row>
    <row r="614" spans="1:12" s="82" customFormat="1" ht="17.25" customHeight="1">
      <c r="A614" s="120" t="s">
        <v>361</v>
      </c>
      <c r="B614" s="253"/>
      <c r="C614" s="121"/>
      <c r="D614" s="146"/>
      <c r="E614" s="124"/>
      <c r="F614" s="154"/>
      <c r="G614" s="155"/>
      <c r="H614" s="153"/>
      <c r="I614" s="128">
        <v>357.3</v>
      </c>
      <c r="J614" s="128"/>
      <c r="K614" s="128">
        <f t="shared" si="102"/>
        <v>357.3</v>
      </c>
      <c r="L614" s="317"/>
    </row>
    <row r="615" spans="1:12" s="82" customFormat="1" ht="17.25" customHeight="1">
      <c r="A615" s="120" t="s">
        <v>362</v>
      </c>
      <c r="B615" s="253"/>
      <c r="C615" s="121"/>
      <c r="D615" s="146"/>
      <c r="E615" s="124"/>
      <c r="F615" s="154"/>
      <c r="G615" s="155"/>
      <c r="H615" s="153"/>
      <c r="I615" s="128">
        <v>271.6</v>
      </c>
      <c r="J615" s="128"/>
      <c r="K615" s="128">
        <f t="shared" si="102"/>
        <v>271.6</v>
      </c>
      <c r="L615" s="317"/>
    </row>
    <row r="616" spans="1:12" s="82" customFormat="1" ht="17.25" customHeight="1">
      <c r="A616" s="120" t="s">
        <v>363</v>
      </c>
      <c r="B616" s="253"/>
      <c r="C616" s="121"/>
      <c r="D616" s="146"/>
      <c r="E616" s="124"/>
      <c r="F616" s="154"/>
      <c r="G616" s="155"/>
      <c r="H616" s="153"/>
      <c r="I616" s="128">
        <v>358.8</v>
      </c>
      <c r="J616" s="128"/>
      <c r="K616" s="128">
        <f t="shared" si="102"/>
        <v>358.8</v>
      </c>
      <c r="L616" s="317"/>
    </row>
    <row r="617" spans="1:12" s="82" customFormat="1" ht="17.25" customHeight="1">
      <c r="A617" s="120" t="s">
        <v>364</v>
      </c>
      <c r="B617" s="253"/>
      <c r="C617" s="121"/>
      <c r="D617" s="146"/>
      <c r="E617" s="124"/>
      <c r="F617" s="154"/>
      <c r="G617" s="155"/>
      <c r="H617" s="153"/>
      <c r="I617" s="128">
        <v>255.7</v>
      </c>
      <c r="J617" s="128"/>
      <c r="K617" s="128">
        <f t="shared" si="102"/>
        <v>255.7</v>
      </c>
      <c r="L617" s="317"/>
    </row>
    <row r="618" spans="1:12" s="82" customFormat="1" ht="17.25" customHeight="1">
      <c r="A618" s="120" t="s">
        <v>365</v>
      </c>
      <c r="B618" s="253"/>
      <c r="C618" s="121"/>
      <c r="D618" s="146"/>
      <c r="E618" s="124"/>
      <c r="F618" s="154"/>
      <c r="G618" s="155"/>
      <c r="H618" s="153"/>
      <c r="I618" s="128">
        <v>2557.7</v>
      </c>
      <c r="J618" s="128"/>
      <c r="K618" s="128">
        <f t="shared" si="102"/>
        <v>2557.7</v>
      </c>
      <c r="L618" s="317"/>
    </row>
    <row r="619" spans="1:12" s="82" customFormat="1" ht="17.25" customHeight="1">
      <c r="A619" s="120" t="s">
        <v>366</v>
      </c>
      <c r="B619" s="253"/>
      <c r="C619" s="121"/>
      <c r="D619" s="146"/>
      <c r="E619" s="124"/>
      <c r="F619" s="154"/>
      <c r="G619" s="155"/>
      <c r="H619" s="153"/>
      <c r="I619" s="128">
        <v>245.7</v>
      </c>
      <c r="J619" s="128"/>
      <c r="K619" s="128">
        <f t="shared" si="102"/>
        <v>245.7</v>
      </c>
      <c r="L619" s="317"/>
    </row>
    <row r="620" spans="1:12" s="82" customFormat="1" ht="17.25" customHeight="1">
      <c r="A620" s="120" t="s">
        <v>367</v>
      </c>
      <c r="B620" s="253"/>
      <c r="C620" s="121"/>
      <c r="D620" s="146"/>
      <c r="E620" s="124"/>
      <c r="F620" s="154"/>
      <c r="G620" s="155"/>
      <c r="H620" s="153"/>
      <c r="I620" s="128">
        <v>516.8</v>
      </c>
      <c r="J620" s="128"/>
      <c r="K620" s="128">
        <f t="shared" si="102"/>
        <v>516.8</v>
      </c>
      <c r="L620" s="317"/>
    </row>
    <row r="621" spans="1:12" s="82" customFormat="1" ht="17.25" customHeight="1">
      <c r="A621" s="120" t="s">
        <v>368</v>
      </c>
      <c r="B621" s="253"/>
      <c r="C621" s="121"/>
      <c r="D621" s="146"/>
      <c r="E621" s="124"/>
      <c r="F621" s="154"/>
      <c r="G621" s="155"/>
      <c r="H621" s="153"/>
      <c r="I621" s="128">
        <v>212.5</v>
      </c>
      <c r="J621" s="128"/>
      <c r="K621" s="128">
        <f t="shared" si="102"/>
        <v>212.5</v>
      </c>
      <c r="L621" s="317"/>
    </row>
    <row r="622" spans="1:12" s="82" customFormat="1" ht="17.25" customHeight="1">
      <c r="A622" s="120" t="s">
        <v>369</v>
      </c>
      <c r="B622" s="253"/>
      <c r="C622" s="121"/>
      <c r="D622" s="146"/>
      <c r="E622" s="124"/>
      <c r="F622" s="154"/>
      <c r="G622" s="155"/>
      <c r="H622" s="153"/>
      <c r="I622" s="128">
        <v>225.2</v>
      </c>
      <c r="J622" s="128"/>
      <c r="K622" s="128">
        <f t="shared" si="102"/>
        <v>225.2</v>
      </c>
      <c r="L622" s="317"/>
    </row>
    <row r="623" spans="1:12" s="82" customFormat="1" ht="17.25" customHeight="1">
      <c r="A623" s="120" t="s">
        <v>370</v>
      </c>
      <c r="B623" s="253"/>
      <c r="C623" s="121"/>
      <c r="D623" s="146"/>
      <c r="E623" s="124"/>
      <c r="F623" s="154"/>
      <c r="G623" s="155"/>
      <c r="H623" s="153"/>
      <c r="I623" s="128">
        <v>238.3</v>
      </c>
      <c r="J623" s="128"/>
      <c r="K623" s="128">
        <f t="shared" si="102"/>
        <v>238.3</v>
      </c>
      <c r="L623" s="317"/>
    </row>
    <row r="624" spans="1:12" s="82" customFormat="1" ht="13.5" customHeight="1">
      <c r="A624" s="288" t="s">
        <v>243</v>
      </c>
      <c r="B624" s="253">
        <v>334</v>
      </c>
      <c r="C624" s="121" t="s">
        <v>185</v>
      </c>
      <c r="D624" s="146" t="s">
        <v>181</v>
      </c>
      <c r="E624" s="451"/>
      <c r="F624" s="451"/>
      <c r="G624" s="157"/>
      <c r="H624" s="158"/>
      <c r="I624" s="159">
        <f aca="true" t="shared" si="103" ref="I624:K625">I625</f>
        <v>3702.5</v>
      </c>
      <c r="J624" s="160">
        <f t="shared" si="103"/>
        <v>0</v>
      </c>
      <c r="K624" s="160">
        <f t="shared" si="103"/>
        <v>3702.5</v>
      </c>
      <c r="L624" s="317"/>
    </row>
    <row r="625" spans="1:12" s="82" customFormat="1" ht="33" customHeight="1">
      <c r="A625" s="120" t="s">
        <v>97</v>
      </c>
      <c r="B625" s="253">
        <v>334</v>
      </c>
      <c r="C625" s="121" t="s">
        <v>185</v>
      </c>
      <c r="D625" s="146" t="s">
        <v>181</v>
      </c>
      <c r="E625" s="124" t="s">
        <v>25</v>
      </c>
      <c r="F625" s="124" t="s">
        <v>266</v>
      </c>
      <c r="G625" s="125" t="s">
        <v>267</v>
      </c>
      <c r="H625" s="126"/>
      <c r="I625" s="127">
        <f t="shared" si="103"/>
        <v>3702.5</v>
      </c>
      <c r="J625" s="128">
        <f t="shared" si="103"/>
        <v>0</v>
      </c>
      <c r="K625" s="128">
        <f t="shared" si="103"/>
        <v>3702.5</v>
      </c>
      <c r="L625" s="317"/>
    </row>
    <row r="626" spans="1:12" s="82" customFormat="1" ht="27.75" customHeight="1">
      <c r="A626" s="294" t="s">
        <v>94</v>
      </c>
      <c r="B626" s="253">
        <v>334</v>
      </c>
      <c r="C626" s="121" t="s">
        <v>185</v>
      </c>
      <c r="D626" s="146" t="s">
        <v>181</v>
      </c>
      <c r="E626" s="124" t="s">
        <v>25</v>
      </c>
      <c r="F626" s="124" t="s">
        <v>266</v>
      </c>
      <c r="G626" s="125" t="s">
        <v>90</v>
      </c>
      <c r="H626" s="126"/>
      <c r="I626" s="127">
        <f>I627+I629</f>
        <v>3702.5</v>
      </c>
      <c r="J626" s="128">
        <f>J627+J629</f>
        <v>0</v>
      </c>
      <c r="K626" s="128">
        <f>K627+K629</f>
        <v>3702.5</v>
      </c>
      <c r="L626" s="317"/>
    </row>
    <row r="627" spans="1:12" s="82" customFormat="1" ht="64.5" customHeight="1">
      <c r="A627" s="120" t="s">
        <v>174</v>
      </c>
      <c r="B627" s="253">
        <v>334</v>
      </c>
      <c r="C627" s="121" t="s">
        <v>185</v>
      </c>
      <c r="D627" s="146" t="s">
        <v>181</v>
      </c>
      <c r="E627" s="124" t="s">
        <v>25</v>
      </c>
      <c r="F627" s="124" t="s">
        <v>266</v>
      </c>
      <c r="G627" s="125" t="s">
        <v>90</v>
      </c>
      <c r="H627" s="126">
        <v>100</v>
      </c>
      <c r="I627" s="127">
        <f>I628</f>
        <v>3616.4</v>
      </c>
      <c r="J627" s="128">
        <f>J628</f>
        <v>0</v>
      </c>
      <c r="K627" s="128">
        <f>K628</f>
        <v>3616.4</v>
      </c>
      <c r="L627" s="317"/>
    </row>
    <row r="628" spans="1:12" s="82" customFormat="1" ht="28.5" customHeight="1">
      <c r="A628" s="120" t="s">
        <v>156</v>
      </c>
      <c r="B628" s="253">
        <v>334</v>
      </c>
      <c r="C628" s="121" t="s">
        <v>185</v>
      </c>
      <c r="D628" s="146" t="s">
        <v>181</v>
      </c>
      <c r="E628" s="124" t="s">
        <v>25</v>
      </c>
      <c r="F628" s="124" t="s">
        <v>266</v>
      </c>
      <c r="G628" s="125" t="s">
        <v>90</v>
      </c>
      <c r="H628" s="126">
        <v>120</v>
      </c>
      <c r="I628" s="127">
        <v>3616.4</v>
      </c>
      <c r="J628" s="128"/>
      <c r="K628" s="128">
        <f>I628+J628</f>
        <v>3616.4</v>
      </c>
      <c r="L628" s="317"/>
    </row>
    <row r="629" spans="1:12" s="82" customFormat="1" ht="27" customHeight="1">
      <c r="A629" s="120" t="s">
        <v>147</v>
      </c>
      <c r="B629" s="253">
        <v>334</v>
      </c>
      <c r="C629" s="121" t="s">
        <v>185</v>
      </c>
      <c r="D629" s="146" t="s">
        <v>181</v>
      </c>
      <c r="E629" s="124" t="s">
        <v>25</v>
      </c>
      <c r="F629" s="124" t="s">
        <v>266</v>
      </c>
      <c r="G629" s="125" t="s">
        <v>90</v>
      </c>
      <c r="H629" s="126">
        <v>200</v>
      </c>
      <c r="I629" s="127">
        <f>I630</f>
        <v>86.1</v>
      </c>
      <c r="J629" s="128">
        <f>J630</f>
        <v>0</v>
      </c>
      <c r="K629" s="128">
        <f>K630</f>
        <v>86.1</v>
      </c>
      <c r="L629" s="317"/>
    </row>
    <row r="630" spans="1:12" s="82" customFormat="1" ht="34.5" customHeight="1" thickBot="1">
      <c r="A630" s="298" t="s">
        <v>149</v>
      </c>
      <c r="B630" s="254">
        <v>334</v>
      </c>
      <c r="C630" s="244" t="s">
        <v>185</v>
      </c>
      <c r="D630" s="245" t="s">
        <v>181</v>
      </c>
      <c r="E630" s="255" t="s">
        <v>25</v>
      </c>
      <c r="F630" s="255" t="s">
        <v>266</v>
      </c>
      <c r="G630" s="256" t="s">
        <v>90</v>
      </c>
      <c r="H630" s="257">
        <v>240</v>
      </c>
      <c r="I630" s="200">
        <v>86.1</v>
      </c>
      <c r="J630" s="201"/>
      <c r="K630" s="128">
        <f>I630+J630</f>
        <v>86.1</v>
      </c>
      <c r="L630" s="317"/>
    </row>
    <row r="631" spans="1:12" s="81" customFormat="1" ht="24.75" customHeight="1">
      <c r="A631" s="315" t="s">
        <v>110</v>
      </c>
      <c r="B631" s="182">
        <v>335</v>
      </c>
      <c r="C631" s="246"/>
      <c r="D631" s="247"/>
      <c r="E631" s="248"/>
      <c r="F631" s="248"/>
      <c r="G631" s="249"/>
      <c r="H631" s="250"/>
      <c r="I631" s="258">
        <f>I632</f>
        <v>1668.9</v>
      </c>
      <c r="J631" s="259">
        <f aca="true" t="shared" si="104" ref="J631:K634">J632</f>
        <v>0</v>
      </c>
      <c r="K631" s="259">
        <f t="shared" si="104"/>
        <v>1668.9</v>
      </c>
      <c r="L631" s="397"/>
    </row>
    <row r="632" spans="1:12" s="81" customFormat="1" ht="15" customHeight="1">
      <c r="A632" s="288" t="s">
        <v>194</v>
      </c>
      <c r="B632" s="253">
        <v>335</v>
      </c>
      <c r="C632" s="121" t="s">
        <v>179</v>
      </c>
      <c r="D632" s="146"/>
      <c r="E632" s="228"/>
      <c r="F632" s="228"/>
      <c r="G632" s="229"/>
      <c r="H632" s="230"/>
      <c r="I632" s="251">
        <f>I633</f>
        <v>1668.9</v>
      </c>
      <c r="J632" s="252">
        <f t="shared" si="104"/>
        <v>0</v>
      </c>
      <c r="K632" s="252">
        <f t="shared" si="104"/>
        <v>1668.9</v>
      </c>
      <c r="L632" s="397"/>
    </row>
    <row r="633" spans="1:12" s="81" customFormat="1" ht="24.75" customHeight="1">
      <c r="A633" s="288" t="s">
        <v>216</v>
      </c>
      <c r="B633" s="122" t="s">
        <v>111</v>
      </c>
      <c r="C633" s="122" t="s">
        <v>179</v>
      </c>
      <c r="D633" s="123" t="s">
        <v>180</v>
      </c>
      <c r="E633" s="228"/>
      <c r="F633" s="228"/>
      <c r="G633" s="229"/>
      <c r="H633" s="230"/>
      <c r="I633" s="251">
        <f>I634</f>
        <v>1668.9</v>
      </c>
      <c r="J633" s="252">
        <f t="shared" si="104"/>
        <v>0</v>
      </c>
      <c r="K633" s="252">
        <f t="shared" si="104"/>
        <v>1668.9</v>
      </c>
      <c r="L633" s="397"/>
    </row>
    <row r="634" spans="1:12" s="82" customFormat="1" ht="24.75" customHeight="1">
      <c r="A634" s="120" t="s">
        <v>96</v>
      </c>
      <c r="B634" s="122" t="s">
        <v>111</v>
      </c>
      <c r="C634" s="122" t="s">
        <v>179</v>
      </c>
      <c r="D634" s="123" t="s">
        <v>180</v>
      </c>
      <c r="E634" s="260" t="s">
        <v>24</v>
      </c>
      <c r="F634" s="260" t="s">
        <v>266</v>
      </c>
      <c r="G634" s="164" t="s">
        <v>267</v>
      </c>
      <c r="H634" s="158"/>
      <c r="I634" s="251">
        <f>I635</f>
        <v>1668.9</v>
      </c>
      <c r="J634" s="252">
        <f t="shared" si="104"/>
        <v>0</v>
      </c>
      <c r="K634" s="252">
        <f t="shared" si="104"/>
        <v>1668.9</v>
      </c>
      <c r="L634" s="317"/>
    </row>
    <row r="635" spans="1:12" s="81" customFormat="1" ht="24.75" customHeight="1">
      <c r="A635" s="294" t="s">
        <v>94</v>
      </c>
      <c r="B635" s="122" t="s">
        <v>111</v>
      </c>
      <c r="C635" s="122" t="s">
        <v>179</v>
      </c>
      <c r="D635" s="123" t="s">
        <v>180</v>
      </c>
      <c r="E635" s="124" t="s">
        <v>24</v>
      </c>
      <c r="F635" s="124" t="s">
        <v>266</v>
      </c>
      <c r="G635" s="125" t="s">
        <v>90</v>
      </c>
      <c r="H635" s="126"/>
      <c r="I635" s="127">
        <f>I636+I638</f>
        <v>1668.9</v>
      </c>
      <c r="J635" s="128">
        <f>J636+J638</f>
        <v>0</v>
      </c>
      <c r="K635" s="128">
        <f>K636+K638</f>
        <v>1668.9</v>
      </c>
      <c r="L635" s="397"/>
    </row>
    <row r="636" spans="1:12" s="81" customFormat="1" ht="60" customHeight="1">
      <c r="A636" s="120" t="s">
        <v>174</v>
      </c>
      <c r="B636" s="122" t="s">
        <v>111</v>
      </c>
      <c r="C636" s="122" t="s">
        <v>179</v>
      </c>
      <c r="D636" s="123" t="s">
        <v>180</v>
      </c>
      <c r="E636" s="124" t="s">
        <v>24</v>
      </c>
      <c r="F636" s="124" t="s">
        <v>266</v>
      </c>
      <c r="G636" s="125" t="s">
        <v>90</v>
      </c>
      <c r="H636" s="126">
        <v>100</v>
      </c>
      <c r="I636" s="127">
        <f>I637</f>
        <v>1632.5</v>
      </c>
      <c r="J636" s="128">
        <f>J637</f>
        <v>-22</v>
      </c>
      <c r="K636" s="128">
        <f>K637</f>
        <v>1610.5</v>
      </c>
      <c r="L636" s="397"/>
    </row>
    <row r="637" spans="1:12" s="81" customFormat="1" ht="34.5" customHeight="1">
      <c r="A637" s="120" t="s">
        <v>156</v>
      </c>
      <c r="B637" s="122" t="s">
        <v>111</v>
      </c>
      <c r="C637" s="122" t="s">
        <v>179</v>
      </c>
      <c r="D637" s="123" t="s">
        <v>180</v>
      </c>
      <c r="E637" s="124" t="s">
        <v>24</v>
      </c>
      <c r="F637" s="124" t="s">
        <v>266</v>
      </c>
      <c r="G637" s="125" t="s">
        <v>90</v>
      </c>
      <c r="H637" s="126">
        <v>120</v>
      </c>
      <c r="I637" s="127">
        <v>1632.5</v>
      </c>
      <c r="J637" s="128">
        <v>-22</v>
      </c>
      <c r="K637" s="128">
        <f>I637+J637</f>
        <v>1610.5</v>
      </c>
      <c r="L637" s="397"/>
    </row>
    <row r="638" spans="1:12" s="81" customFormat="1" ht="27.75" customHeight="1">
      <c r="A638" s="120" t="s">
        <v>147</v>
      </c>
      <c r="B638" s="122" t="s">
        <v>111</v>
      </c>
      <c r="C638" s="122" t="s">
        <v>179</v>
      </c>
      <c r="D638" s="123" t="s">
        <v>180</v>
      </c>
      <c r="E638" s="124" t="s">
        <v>24</v>
      </c>
      <c r="F638" s="124" t="s">
        <v>266</v>
      </c>
      <c r="G638" s="125" t="s">
        <v>90</v>
      </c>
      <c r="H638" s="126">
        <v>200</v>
      </c>
      <c r="I638" s="127">
        <f>I639</f>
        <v>36.4</v>
      </c>
      <c r="J638" s="128">
        <f>J639</f>
        <v>22</v>
      </c>
      <c r="K638" s="128">
        <f>K639</f>
        <v>58.4</v>
      </c>
      <c r="L638" s="397"/>
    </row>
    <row r="639" spans="1:12" s="81" customFormat="1" ht="37.5" customHeight="1" thickBot="1">
      <c r="A639" s="298" t="s">
        <v>149</v>
      </c>
      <c r="B639" s="194" t="s">
        <v>111</v>
      </c>
      <c r="C639" s="194" t="s">
        <v>179</v>
      </c>
      <c r="D639" s="261" t="s">
        <v>180</v>
      </c>
      <c r="E639" s="255" t="s">
        <v>24</v>
      </c>
      <c r="F639" s="255" t="s">
        <v>266</v>
      </c>
      <c r="G639" s="256" t="s">
        <v>90</v>
      </c>
      <c r="H639" s="257">
        <v>240</v>
      </c>
      <c r="I639" s="200">
        <v>36.4</v>
      </c>
      <c r="J639" s="201">
        <v>22</v>
      </c>
      <c r="K639" s="201">
        <f>I639+J639</f>
        <v>58.4</v>
      </c>
      <c r="L639" s="397"/>
    </row>
    <row r="640" spans="1:12" s="5" customFormat="1" ht="18.75" customHeight="1" thickBot="1">
      <c r="A640" s="316" t="s">
        <v>190</v>
      </c>
      <c r="B640" s="262" t="s">
        <v>193</v>
      </c>
      <c r="C640" s="262" t="s">
        <v>193</v>
      </c>
      <c r="D640" s="262" t="s">
        <v>193</v>
      </c>
      <c r="E640" s="450" t="s">
        <v>193</v>
      </c>
      <c r="F640" s="450"/>
      <c r="G640" s="450"/>
      <c r="H640" s="263" t="s">
        <v>193</v>
      </c>
      <c r="I640" s="264">
        <f>I193+I446+I467+I545+I121+I15+I631</f>
        <v>1051858</v>
      </c>
      <c r="J640" s="264">
        <f>J193+J446+J467+J545+J121+J15+J631</f>
        <v>11429.5</v>
      </c>
      <c r="K640" s="264">
        <f>K193+K446+K467+K545+K121+K15+K631</f>
        <v>1063287.5</v>
      </c>
      <c r="L640" s="317"/>
    </row>
    <row r="641" spans="1:12" s="5" customFormat="1" ht="12.75">
      <c r="A641" s="317"/>
      <c r="B641" s="265"/>
      <c r="C641" s="266"/>
      <c r="D641" s="266"/>
      <c r="E641" s="266"/>
      <c r="F641" s="266"/>
      <c r="G641" s="266"/>
      <c r="H641" s="267"/>
      <c r="I641" s="268"/>
      <c r="J641" s="268"/>
      <c r="K641" s="268"/>
      <c r="L641" s="317"/>
    </row>
    <row r="642" spans="1:12" s="5" customFormat="1" ht="12.75">
      <c r="A642" s="317"/>
      <c r="B642" s="265"/>
      <c r="C642" s="266"/>
      <c r="D642" s="266"/>
      <c r="E642" s="266"/>
      <c r="F642" s="266"/>
      <c r="G642" s="266"/>
      <c r="H642" s="267"/>
      <c r="I642" s="268"/>
      <c r="J642" s="268"/>
      <c r="K642" s="268"/>
      <c r="L642" s="317"/>
    </row>
    <row r="643" spans="1:12" s="6" customFormat="1" ht="15">
      <c r="A643" s="318"/>
      <c r="B643" s="269"/>
      <c r="C643" s="270"/>
      <c r="D643" s="270"/>
      <c r="E643" s="270"/>
      <c r="F643" s="270"/>
      <c r="G643" s="270"/>
      <c r="H643" s="271"/>
      <c r="I643" s="272"/>
      <c r="J643" s="272"/>
      <c r="K643" s="272"/>
      <c r="L643" s="280"/>
    </row>
    <row r="644" spans="1:12" s="7" customFormat="1" ht="15.75">
      <c r="A644" s="318"/>
      <c r="B644" s="269"/>
      <c r="C644" s="273"/>
      <c r="D644" s="273"/>
      <c r="E644" s="273"/>
      <c r="F644" s="273"/>
      <c r="G644" s="273"/>
      <c r="H644" s="274"/>
      <c r="I644" s="272"/>
      <c r="J644" s="272"/>
      <c r="K644" s="272"/>
      <c r="L644" s="280"/>
    </row>
    <row r="645" spans="1:12" s="7" customFormat="1" ht="15.75">
      <c r="A645" s="318"/>
      <c r="B645" s="269"/>
      <c r="C645" s="275"/>
      <c r="D645" s="275"/>
      <c r="E645" s="275"/>
      <c r="F645" s="275"/>
      <c r="G645" s="275"/>
      <c r="H645" s="276"/>
      <c r="I645" s="272"/>
      <c r="J645" s="272"/>
      <c r="K645" s="272"/>
      <c r="L645" s="280"/>
    </row>
    <row r="646" spans="1:12" s="7" customFormat="1" ht="15.75">
      <c r="A646" s="318"/>
      <c r="B646" s="269"/>
      <c r="C646" s="277"/>
      <c r="D646" s="277"/>
      <c r="E646" s="277"/>
      <c r="F646" s="277"/>
      <c r="G646" s="277"/>
      <c r="H646" s="278"/>
      <c r="I646" s="272"/>
      <c r="J646" s="272"/>
      <c r="K646" s="272"/>
      <c r="L646" s="280"/>
    </row>
    <row r="647" spans="1:12" s="7" customFormat="1" ht="15.75">
      <c r="A647" s="318"/>
      <c r="B647" s="269"/>
      <c r="C647" s="275"/>
      <c r="D647" s="277"/>
      <c r="E647" s="277"/>
      <c r="F647" s="277"/>
      <c r="G647" s="277"/>
      <c r="H647" s="278"/>
      <c r="I647" s="279"/>
      <c r="J647" s="280"/>
      <c r="K647" s="280"/>
      <c r="L647" s="280"/>
    </row>
    <row r="648" spans="1:12" s="7" customFormat="1" ht="15.75">
      <c r="A648" s="318"/>
      <c r="B648" s="269"/>
      <c r="C648" s="281"/>
      <c r="D648" s="281"/>
      <c r="E648" s="281"/>
      <c r="F648" s="281"/>
      <c r="G648" s="281"/>
      <c r="H648" s="282"/>
      <c r="I648" s="283"/>
      <c r="J648" s="280"/>
      <c r="K648" s="280"/>
      <c r="L648" s="280"/>
    </row>
    <row r="649" spans="1:12" s="7" customFormat="1" ht="15.75">
      <c r="A649" s="318"/>
      <c r="B649" s="269"/>
      <c r="C649" s="275"/>
      <c r="D649" s="277"/>
      <c r="E649" s="277"/>
      <c r="F649" s="277"/>
      <c r="G649" s="277"/>
      <c r="H649" s="278"/>
      <c r="I649" s="279"/>
      <c r="J649" s="280"/>
      <c r="K649" s="280"/>
      <c r="L649" s="280"/>
    </row>
    <row r="650" spans="1:12" s="7" customFormat="1" ht="15.75">
      <c r="A650" s="318"/>
      <c r="B650" s="269"/>
      <c r="C650" s="277"/>
      <c r="D650" s="277"/>
      <c r="E650" s="277"/>
      <c r="F650" s="277"/>
      <c r="G650" s="277"/>
      <c r="H650" s="278"/>
      <c r="I650" s="279"/>
      <c r="J650" s="280"/>
      <c r="K650" s="280"/>
      <c r="L650" s="280"/>
    </row>
    <row r="651" spans="1:12" s="7" customFormat="1" ht="15.75">
      <c r="A651" s="318"/>
      <c r="B651" s="269"/>
      <c r="C651" s="273"/>
      <c r="D651" s="273"/>
      <c r="E651" s="273"/>
      <c r="F651" s="273"/>
      <c r="G651" s="273"/>
      <c r="H651" s="274"/>
      <c r="I651" s="283"/>
      <c r="J651" s="280"/>
      <c r="K651" s="280"/>
      <c r="L651" s="280"/>
    </row>
    <row r="652" spans="1:12" s="7" customFormat="1" ht="15.75">
      <c r="A652" s="318"/>
      <c r="B652" s="269"/>
      <c r="C652" s="273"/>
      <c r="D652" s="273"/>
      <c r="E652" s="273"/>
      <c r="F652" s="273"/>
      <c r="G652" s="273"/>
      <c r="H652" s="274"/>
      <c r="I652" s="283"/>
      <c r="J652" s="280"/>
      <c r="K652" s="280"/>
      <c r="L652" s="280"/>
    </row>
    <row r="653" spans="1:12" s="7" customFormat="1" ht="15.75">
      <c r="A653" s="318"/>
      <c r="B653" s="269"/>
      <c r="C653" s="273"/>
      <c r="D653" s="273"/>
      <c r="E653" s="273"/>
      <c r="F653" s="273"/>
      <c r="G653" s="273"/>
      <c r="H653" s="274"/>
      <c r="I653" s="279"/>
      <c r="J653" s="280"/>
      <c r="K653" s="280"/>
      <c r="L653" s="280"/>
    </row>
    <row r="654" spans="1:12" s="7" customFormat="1" ht="15.75">
      <c r="A654" s="318"/>
      <c r="B654" s="269"/>
      <c r="C654" s="273"/>
      <c r="D654" s="273"/>
      <c r="E654" s="273"/>
      <c r="F654" s="273"/>
      <c r="G654" s="273"/>
      <c r="H654" s="274"/>
      <c r="I654" s="279"/>
      <c r="J654" s="280"/>
      <c r="K654" s="280"/>
      <c r="L654" s="280"/>
    </row>
    <row r="655" spans="1:12" s="7" customFormat="1" ht="15.75">
      <c r="A655" s="318"/>
      <c r="B655" s="269"/>
      <c r="C655" s="281"/>
      <c r="D655" s="281"/>
      <c r="E655" s="281"/>
      <c r="F655" s="281"/>
      <c r="G655" s="281"/>
      <c r="H655" s="282"/>
      <c r="I655" s="279"/>
      <c r="J655" s="280"/>
      <c r="K655" s="280"/>
      <c r="L655" s="280"/>
    </row>
    <row r="656" spans="1:12" s="7" customFormat="1" ht="15.75">
      <c r="A656" s="318"/>
      <c r="B656" s="270"/>
      <c r="C656" s="281"/>
      <c r="D656" s="281"/>
      <c r="E656" s="281"/>
      <c r="F656" s="281"/>
      <c r="G656" s="281"/>
      <c r="H656" s="282"/>
      <c r="I656" s="279"/>
      <c r="J656" s="280"/>
      <c r="K656" s="280"/>
      <c r="L656" s="280"/>
    </row>
    <row r="657" spans="1:12" s="7" customFormat="1" ht="15.75">
      <c r="A657" s="318"/>
      <c r="B657" s="269"/>
      <c r="C657" s="281"/>
      <c r="D657" s="281"/>
      <c r="E657" s="281"/>
      <c r="F657" s="281"/>
      <c r="G657" s="281"/>
      <c r="H657" s="282"/>
      <c r="I657" s="284"/>
      <c r="J657" s="280"/>
      <c r="K657" s="280"/>
      <c r="L657" s="280"/>
    </row>
    <row r="658" spans="1:12" s="7" customFormat="1" ht="15.75">
      <c r="A658" s="318"/>
      <c r="B658" s="269"/>
      <c r="C658" s="281"/>
      <c r="D658" s="281"/>
      <c r="E658" s="281"/>
      <c r="F658" s="281"/>
      <c r="G658" s="281"/>
      <c r="H658" s="282"/>
      <c r="I658" s="279"/>
      <c r="J658" s="280"/>
      <c r="K658" s="280"/>
      <c r="L658" s="280"/>
    </row>
    <row r="659" spans="1:12" s="7" customFormat="1" ht="15.75">
      <c r="A659" s="318"/>
      <c r="B659" s="270"/>
      <c r="C659" s="281"/>
      <c r="D659" s="281"/>
      <c r="E659" s="281"/>
      <c r="F659" s="281"/>
      <c r="G659" s="281"/>
      <c r="H659" s="282"/>
      <c r="I659" s="279"/>
      <c r="J659" s="280"/>
      <c r="K659" s="280"/>
      <c r="L659" s="280"/>
    </row>
    <row r="660" spans="1:12" s="7" customFormat="1" ht="15.75">
      <c r="A660" s="318"/>
      <c r="B660" s="269"/>
      <c r="C660" s="281"/>
      <c r="D660" s="281"/>
      <c r="E660" s="281"/>
      <c r="F660" s="281"/>
      <c r="G660" s="281"/>
      <c r="H660" s="282"/>
      <c r="I660" s="279"/>
      <c r="J660" s="280"/>
      <c r="K660" s="280"/>
      <c r="L660" s="280"/>
    </row>
    <row r="661" spans="1:12" s="7" customFormat="1" ht="15.75">
      <c r="A661" s="318"/>
      <c r="B661" s="270"/>
      <c r="C661" s="281"/>
      <c r="D661" s="281"/>
      <c r="E661" s="281"/>
      <c r="F661" s="281"/>
      <c r="G661" s="281"/>
      <c r="H661" s="282"/>
      <c r="I661" s="283"/>
      <c r="J661" s="280"/>
      <c r="K661" s="280"/>
      <c r="L661" s="280"/>
    </row>
    <row r="662" spans="1:12" s="6" customFormat="1" ht="15">
      <c r="A662" s="318"/>
      <c r="B662" s="265"/>
      <c r="C662" s="265"/>
      <c r="D662" s="265"/>
      <c r="E662" s="265"/>
      <c r="F662" s="265"/>
      <c r="G662" s="265"/>
      <c r="H662" s="285"/>
      <c r="I662" s="286"/>
      <c r="J662" s="280"/>
      <c r="K662" s="280"/>
      <c r="L662" s="280"/>
    </row>
    <row r="663" spans="1:12" s="6" customFormat="1" ht="15">
      <c r="A663" s="318"/>
      <c r="B663" s="265"/>
      <c r="C663" s="265"/>
      <c r="D663" s="265"/>
      <c r="E663" s="265"/>
      <c r="F663" s="265"/>
      <c r="G663" s="265"/>
      <c r="H663" s="285"/>
      <c r="I663" s="286"/>
      <c r="J663" s="280"/>
      <c r="K663" s="280"/>
      <c r="L663" s="280"/>
    </row>
    <row r="664" spans="1:12" s="6" customFormat="1" ht="15">
      <c r="A664" s="318"/>
      <c r="B664" s="265"/>
      <c r="C664" s="265"/>
      <c r="D664" s="265"/>
      <c r="E664" s="265"/>
      <c r="F664" s="265"/>
      <c r="G664" s="265"/>
      <c r="H664" s="285"/>
      <c r="I664" s="286"/>
      <c r="J664" s="280"/>
      <c r="K664" s="280"/>
      <c r="L664" s="280"/>
    </row>
    <row r="665" spans="1:12" s="6" customFormat="1" ht="15">
      <c r="A665" s="318"/>
      <c r="B665" s="265"/>
      <c r="C665" s="265"/>
      <c r="D665" s="265"/>
      <c r="E665" s="265"/>
      <c r="F665" s="265"/>
      <c r="G665" s="265"/>
      <c r="H665" s="285"/>
      <c r="I665" s="286"/>
      <c r="J665" s="280"/>
      <c r="K665" s="280"/>
      <c r="L665" s="280"/>
    </row>
    <row r="666" spans="1:12" s="6" customFormat="1" ht="15">
      <c r="A666" s="318"/>
      <c r="B666" s="265"/>
      <c r="C666" s="265"/>
      <c r="D666" s="265"/>
      <c r="E666" s="265"/>
      <c r="F666" s="265"/>
      <c r="G666" s="265"/>
      <c r="H666" s="285"/>
      <c r="I666" s="286"/>
      <c r="J666" s="280"/>
      <c r="K666" s="280"/>
      <c r="L666" s="280"/>
    </row>
    <row r="667" spans="1:12" s="6" customFormat="1" ht="15">
      <c r="A667" s="318"/>
      <c r="B667" s="265"/>
      <c r="C667" s="265"/>
      <c r="D667" s="265"/>
      <c r="E667" s="265"/>
      <c r="F667" s="265"/>
      <c r="G667" s="265"/>
      <c r="H667" s="285"/>
      <c r="I667" s="286"/>
      <c r="J667" s="280"/>
      <c r="K667" s="280"/>
      <c r="L667" s="280"/>
    </row>
    <row r="668" spans="1:12" s="6" customFormat="1" ht="15">
      <c r="A668" s="318"/>
      <c r="B668" s="265"/>
      <c r="C668" s="265"/>
      <c r="D668" s="265"/>
      <c r="E668" s="265"/>
      <c r="F668" s="265"/>
      <c r="G668" s="265"/>
      <c r="H668" s="285"/>
      <c r="I668" s="286"/>
      <c r="J668" s="280"/>
      <c r="K668" s="280"/>
      <c r="L668" s="280"/>
    </row>
    <row r="669" spans="1:12" s="6" customFormat="1" ht="15">
      <c r="A669" s="318"/>
      <c r="B669" s="265"/>
      <c r="C669" s="265"/>
      <c r="D669" s="265"/>
      <c r="E669" s="265"/>
      <c r="F669" s="265"/>
      <c r="G669" s="265"/>
      <c r="H669" s="285"/>
      <c r="I669" s="286"/>
      <c r="J669" s="280"/>
      <c r="K669" s="280"/>
      <c r="L669" s="280"/>
    </row>
    <row r="670" spans="1:12" s="6" customFormat="1" ht="15">
      <c r="A670" s="318"/>
      <c r="B670" s="265"/>
      <c r="C670" s="265"/>
      <c r="D670" s="265"/>
      <c r="E670" s="265"/>
      <c r="F670" s="265"/>
      <c r="G670" s="265"/>
      <c r="H670" s="285"/>
      <c r="I670" s="286"/>
      <c r="J670" s="280"/>
      <c r="K670" s="280"/>
      <c r="L670" s="280"/>
    </row>
    <row r="671" spans="1:12" s="6" customFormat="1" ht="15">
      <c r="A671" s="318"/>
      <c r="B671" s="265"/>
      <c r="C671" s="265"/>
      <c r="D671" s="265"/>
      <c r="E671" s="265"/>
      <c r="F671" s="265"/>
      <c r="G671" s="265"/>
      <c r="H671" s="285"/>
      <c r="I671" s="286"/>
      <c r="J671" s="280"/>
      <c r="K671" s="280"/>
      <c r="L671" s="280"/>
    </row>
    <row r="672" spans="1:12" s="6" customFormat="1" ht="12.75">
      <c r="A672" s="280"/>
      <c r="B672" s="265"/>
      <c r="C672" s="265"/>
      <c r="D672" s="265"/>
      <c r="E672" s="265"/>
      <c r="F672" s="265"/>
      <c r="G672" s="265"/>
      <c r="H672" s="285"/>
      <c r="I672" s="286"/>
      <c r="J672" s="280"/>
      <c r="K672" s="280"/>
      <c r="L672" s="280"/>
    </row>
    <row r="673" spans="1:12" s="6" customFormat="1" ht="12.75">
      <c r="A673" s="280"/>
      <c r="B673" s="265"/>
      <c r="C673" s="265"/>
      <c r="D673" s="265"/>
      <c r="E673" s="265"/>
      <c r="F673" s="265"/>
      <c r="G673" s="265"/>
      <c r="H673" s="285"/>
      <c r="I673" s="286"/>
      <c r="J673" s="280"/>
      <c r="K673" s="280"/>
      <c r="L673" s="280"/>
    </row>
    <row r="674" spans="1:12" s="6" customFormat="1" ht="12.75">
      <c r="A674" s="280"/>
      <c r="B674" s="265"/>
      <c r="C674" s="265"/>
      <c r="D674" s="265"/>
      <c r="E674" s="265"/>
      <c r="F674" s="265"/>
      <c r="G674" s="265"/>
      <c r="H674" s="285"/>
      <c r="I674" s="286"/>
      <c r="J674" s="280"/>
      <c r="K674" s="280"/>
      <c r="L674" s="280"/>
    </row>
    <row r="675" spans="1:12" s="6" customFormat="1" ht="12.75">
      <c r="A675" s="280"/>
      <c r="B675" s="265"/>
      <c r="C675" s="265"/>
      <c r="D675" s="265"/>
      <c r="E675" s="265"/>
      <c r="F675" s="265"/>
      <c r="G675" s="265"/>
      <c r="H675" s="285"/>
      <c r="I675" s="286"/>
      <c r="J675" s="280"/>
      <c r="K675" s="280"/>
      <c r="L675" s="280"/>
    </row>
    <row r="676" spans="1:12" s="6" customFormat="1" ht="12.75">
      <c r="A676" s="280"/>
      <c r="B676" s="265"/>
      <c r="C676" s="265"/>
      <c r="D676" s="265"/>
      <c r="E676" s="265"/>
      <c r="F676" s="265"/>
      <c r="G676" s="265"/>
      <c r="H676" s="285"/>
      <c r="I676" s="286"/>
      <c r="J676" s="280"/>
      <c r="K676" s="280"/>
      <c r="L676" s="280"/>
    </row>
    <row r="677" spans="1:12" s="6" customFormat="1" ht="12.75">
      <c r="A677" s="280"/>
      <c r="B677" s="265"/>
      <c r="C677" s="265"/>
      <c r="D677" s="265"/>
      <c r="E677" s="265"/>
      <c r="F677" s="265"/>
      <c r="G677" s="265"/>
      <c r="H677" s="285"/>
      <c r="I677" s="286"/>
      <c r="J677" s="280"/>
      <c r="K677" s="280"/>
      <c r="L677" s="280"/>
    </row>
    <row r="678" spans="1:12" s="6" customFormat="1" ht="12.75">
      <c r="A678" s="280"/>
      <c r="B678" s="265"/>
      <c r="C678" s="265"/>
      <c r="D678" s="265"/>
      <c r="E678" s="265"/>
      <c r="F678" s="265"/>
      <c r="G678" s="265"/>
      <c r="H678" s="285"/>
      <c r="I678" s="286"/>
      <c r="J678" s="280"/>
      <c r="K678" s="280"/>
      <c r="L678" s="280"/>
    </row>
    <row r="679" spans="1:12" s="6" customFormat="1" ht="12.75">
      <c r="A679" s="280"/>
      <c r="B679" s="265"/>
      <c r="C679" s="265"/>
      <c r="D679" s="265"/>
      <c r="E679" s="265"/>
      <c r="F679" s="265"/>
      <c r="G679" s="265"/>
      <c r="H679" s="285"/>
      <c r="I679" s="286"/>
      <c r="J679" s="280"/>
      <c r="K679" s="280"/>
      <c r="L679" s="280"/>
    </row>
    <row r="680" spans="1:12" s="6" customFormat="1" ht="12.75">
      <c r="A680" s="280"/>
      <c r="B680" s="265"/>
      <c r="C680" s="265"/>
      <c r="D680" s="265"/>
      <c r="E680" s="265"/>
      <c r="F680" s="265"/>
      <c r="G680" s="265"/>
      <c r="H680" s="285"/>
      <c r="I680" s="286"/>
      <c r="J680" s="280"/>
      <c r="K680" s="280"/>
      <c r="L680" s="280"/>
    </row>
    <row r="681" spans="1:12" s="6" customFormat="1" ht="12.75">
      <c r="A681" s="280"/>
      <c r="B681" s="265"/>
      <c r="C681" s="265"/>
      <c r="D681" s="265"/>
      <c r="E681" s="265"/>
      <c r="F681" s="265"/>
      <c r="G681" s="265"/>
      <c r="H681" s="285"/>
      <c r="I681" s="286"/>
      <c r="J681" s="280"/>
      <c r="K681" s="280"/>
      <c r="L681" s="280"/>
    </row>
    <row r="682" spans="1:12" s="6" customFormat="1" ht="12.75">
      <c r="A682" s="280"/>
      <c r="B682" s="265"/>
      <c r="C682" s="265"/>
      <c r="D682" s="265"/>
      <c r="E682" s="265"/>
      <c r="F682" s="265"/>
      <c r="G682" s="265"/>
      <c r="H682" s="285"/>
      <c r="I682" s="286"/>
      <c r="J682" s="280"/>
      <c r="K682" s="280"/>
      <c r="L682" s="280"/>
    </row>
    <row r="683" spans="1:12" s="6" customFormat="1" ht="12.75">
      <c r="A683" s="280"/>
      <c r="B683" s="265"/>
      <c r="C683" s="265"/>
      <c r="D683" s="265"/>
      <c r="E683" s="265"/>
      <c r="F683" s="265"/>
      <c r="G683" s="265"/>
      <c r="H683" s="285"/>
      <c r="I683" s="286"/>
      <c r="J683" s="280"/>
      <c r="K683" s="280"/>
      <c r="L683" s="280"/>
    </row>
    <row r="684" spans="1:12" s="6" customFormat="1" ht="12.75">
      <c r="A684" s="280"/>
      <c r="B684" s="265"/>
      <c r="C684" s="265"/>
      <c r="D684" s="265"/>
      <c r="E684" s="265"/>
      <c r="F684" s="265"/>
      <c r="G684" s="265"/>
      <c r="H684" s="285"/>
      <c r="I684" s="286"/>
      <c r="J684" s="280"/>
      <c r="K684" s="280"/>
      <c r="L684" s="280"/>
    </row>
    <row r="685" spans="1:12" s="6" customFormat="1" ht="12.75">
      <c r="A685" s="280"/>
      <c r="B685" s="265"/>
      <c r="C685" s="265"/>
      <c r="D685" s="265"/>
      <c r="E685" s="265"/>
      <c r="F685" s="265"/>
      <c r="G685" s="265"/>
      <c r="H685" s="285"/>
      <c r="I685" s="286"/>
      <c r="J685" s="280"/>
      <c r="K685" s="280"/>
      <c r="L685" s="280"/>
    </row>
    <row r="686" spans="1:12" s="6" customFormat="1" ht="12.75">
      <c r="A686" s="280"/>
      <c r="B686" s="265"/>
      <c r="C686" s="265"/>
      <c r="D686" s="265"/>
      <c r="E686" s="265"/>
      <c r="F686" s="265"/>
      <c r="G686" s="265"/>
      <c r="H686" s="285"/>
      <c r="I686" s="286"/>
      <c r="J686" s="280"/>
      <c r="K686" s="280"/>
      <c r="L686" s="280"/>
    </row>
    <row r="687" spans="1:12" s="6" customFormat="1" ht="12.75">
      <c r="A687" s="280"/>
      <c r="B687" s="265"/>
      <c r="C687" s="265"/>
      <c r="D687" s="265"/>
      <c r="E687" s="265"/>
      <c r="F687" s="265"/>
      <c r="G687" s="265"/>
      <c r="H687" s="285"/>
      <c r="I687" s="286"/>
      <c r="J687" s="280"/>
      <c r="K687" s="280"/>
      <c r="L687" s="280"/>
    </row>
    <row r="688" spans="1:12" s="6" customFormat="1" ht="12.75">
      <c r="A688" s="280"/>
      <c r="B688" s="265"/>
      <c r="C688" s="265"/>
      <c r="D688" s="265"/>
      <c r="E688" s="265"/>
      <c r="F688" s="265"/>
      <c r="G688" s="265"/>
      <c r="H688" s="285"/>
      <c r="I688" s="286"/>
      <c r="J688" s="280"/>
      <c r="K688" s="280"/>
      <c r="L688" s="280"/>
    </row>
    <row r="689" spans="1:12" s="6" customFormat="1" ht="12.75">
      <c r="A689" s="280"/>
      <c r="B689" s="265"/>
      <c r="C689" s="265"/>
      <c r="D689" s="265"/>
      <c r="E689" s="265"/>
      <c r="F689" s="265"/>
      <c r="G689" s="265"/>
      <c r="H689" s="285"/>
      <c r="I689" s="286"/>
      <c r="J689" s="280"/>
      <c r="K689" s="280"/>
      <c r="L689" s="280"/>
    </row>
    <row r="690" spans="1:12" s="6" customFormat="1" ht="12.75">
      <c r="A690" s="280"/>
      <c r="B690" s="265"/>
      <c r="C690" s="265"/>
      <c r="D690" s="265"/>
      <c r="E690" s="265"/>
      <c r="F690" s="265"/>
      <c r="G690" s="265"/>
      <c r="H690" s="285"/>
      <c r="I690" s="286"/>
      <c r="J690" s="280"/>
      <c r="K690" s="280"/>
      <c r="L690" s="280"/>
    </row>
    <row r="691" spans="1:12" s="6" customFormat="1" ht="12.75">
      <c r="A691" s="280"/>
      <c r="B691" s="265"/>
      <c r="C691" s="265"/>
      <c r="D691" s="265"/>
      <c r="E691" s="265"/>
      <c r="F691" s="265"/>
      <c r="G691" s="265"/>
      <c r="H691" s="285"/>
      <c r="I691" s="286"/>
      <c r="J691" s="280"/>
      <c r="K691" s="280"/>
      <c r="L691" s="280"/>
    </row>
    <row r="692" spans="1:12" s="6" customFormat="1" ht="12.75">
      <c r="A692" s="280"/>
      <c r="B692" s="265"/>
      <c r="C692" s="265"/>
      <c r="D692" s="265"/>
      <c r="E692" s="265"/>
      <c r="F692" s="265"/>
      <c r="G692" s="265"/>
      <c r="H692" s="285"/>
      <c r="I692" s="286"/>
      <c r="J692" s="280"/>
      <c r="K692" s="280"/>
      <c r="L692" s="280"/>
    </row>
    <row r="693" spans="1:12" s="6" customFormat="1" ht="12.75">
      <c r="A693" s="280"/>
      <c r="B693" s="265"/>
      <c r="C693" s="265"/>
      <c r="D693" s="265"/>
      <c r="E693" s="265"/>
      <c r="F693" s="265"/>
      <c r="G693" s="265"/>
      <c r="H693" s="285"/>
      <c r="I693" s="286"/>
      <c r="J693" s="280"/>
      <c r="K693" s="280"/>
      <c r="L693" s="280"/>
    </row>
    <row r="694" spans="1:12" s="6" customFormat="1" ht="12.75">
      <c r="A694" s="280"/>
      <c r="B694" s="265"/>
      <c r="C694" s="265"/>
      <c r="D694" s="265"/>
      <c r="E694" s="265"/>
      <c r="F694" s="265"/>
      <c r="G694" s="265"/>
      <c r="H694" s="285"/>
      <c r="I694" s="286"/>
      <c r="J694" s="280"/>
      <c r="K694" s="280"/>
      <c r="L694" s="280"/>
    </row>
    <row r="695" spans="1:12" s="6" customFormat="1" ht="12.75">
      <c r="A695" s="280"/>
      <c r="B695" s="265"/>
      <c r="C695" s="265"/>
      <c r="D695" s="265"/>
      <c r="E695" s="265"/>
      <c r="F695" s="265"/>
      <c r="G695" s="265"/>
      <c r="H695" s="285"/>
      <c r="I695" s="286"/>
      <c r="J695" s="280"/>
      <c r="K695" s="280"/>
      <c r="L695" s="280"/>
    </row>
    <row r="696" spans="1:12" s="6" customFormat="1" ht="12.75">
      <c r="A696" s="280"/>
      <c r="B696" s="265"/>
      <c r="C696" s="265"/>
      <c r="D696" s="265"/>
      <c r="E696" s="265"/>
      <c r="F696" s="265"/>
      <c r="G696" s="265"/>
      <c r="H696" s="285"/>
      <c r="I696" s="286"/>
      <c r="J696" s="280"/>
      <c r="K696" s="280"/>
      <c r="L696" s="280"/>
    </row>
    <row r="697" spans="1:12" s="6" customFormat="1" ht="12.75">
      <c r="A697" s="280"/>
      <c r="B697" s="265"/>
      <c r="C697" s="265"/>
      <c r="D697" s="265"/>
      <c r="E697" s="265"/>
      <c r="F697" s="265"/>
      <c r="G697" s="265"/>
      <c r="H697" s="285"/>
      <c r="I697" s="286"/>
      <c r="J697" s="280"/>
      <c r="K697" s="280"/>
      <c r="L697" s="280"/>
    </row>
    <row r="698" spans="1:12" s="6" customFormat="1" ht="12.75">
      <c r="A698" s="280"/>
      <c r="B698" s="265"/>
      <c r="C698" s="265"/>
      <c r="D698" s="265"/>
      <c r="E698" s="265"/>
      <c r="F698" s="265"/>
      <c r="G698" s="265"/>
      <c r="H698" s="285"/>
      <c r="I698" s="286"/>
      <c r="J698" s="280"/>
      <c r="K698" s="280"/>
      <c r="L698" s="280"/>
    </row>
    <row r="699" spans="1:12" s="6" customFormat="1" ht="12.75">
      <c r="A699" s="280"/>
      <c r="B699" s="265"/>
      <c r="C699" s="265"/>
      <c r="D699" s="265"/>
      <c r="E699" s="265"/>
      <c r="F699" s="265"/>
      <c r="G699" s="265"/>
      <c r="H699" s="285"/>
      <c r="I699" s="286"/>
      <c r="J699" s="280"/>
      <c r="K699" s="280"/>
      <c r="L699" s="280"/>
    </row>
    <row r="700" spans="1:12" s="6" customFormat="1" ht="12.75">
      <c r="A700" s="280"/>
      <c r="B700" s="265"/>
      <c r="C700" s="265"/>
      <c r="D700" s="265"/>
      <c r="E700" s="265"/>
      <c r="F700" s="265"/>
      <c r="G700" s="265"/>
      <c r="H700" s="285"/>
      <c r="I700" s="286"/>
      <c r="J700" s="280"/>
      <c r="K700" s="280"/>
      <c r="L700" s="280"/>
    </row>
    <row r="701" spans="1:12" s="6" customFormat="1" ht="12.75">
      <c r="A701" s="280"/>
      <c r="B701" s="265"/>
      <c r="C701" s="265"/>
      <c r="D701" s="265"/>
      <c r="E701" s="265"/>
      <c r="F701" s="265"/>
      <c r="G701" s="265"/>
      <c r="H701" s="285"/>
      <c r="I701" s="286"/>
      <c r="J701" s="280"/>
      <c r="K701" s="280"/>
      <c r="L701" s="280"/>
    </row>
    <row r="702" spans="1:12" s="6" customFormat="1" ht="12.75">
      <c r="A702" s="280"/>
      <c r="B702" s="265"/>
      <c r="C702" s="265"/>
      <c r="D702" s="265"/>
      <c r="E702" s="265"/>
      <c r="F702" s="265"/>
      <c r="G702" s="265"/>
      <c r="H702" s="285"/>
      <c r="I702" s="286"/>
      <c r="J702" s="280"/>
      <c r="K702" s="280"/>
      <c r="L702" s="280"/>
    </row>
    <row r="703" spans="1:12" s="6" customFormat="1" ht="12.75">
      <c r="A703" s="280"/>
      <c r="B703" s="265"/>
      <c r="C703" s="265"/>
      <c r="D703" s="265"/>
      <c r="E703" s="265"/>
      <c r="F703" s="265"/>
      <c r="G703" s="265"/>
      <c r="H703" s="285"/>
      <c r="I703" s="286"/>
      <c r="J703" s="280"/>
      <c r="K703" s="280"/>
      <c r="L703" s="280"/>
    </row>
    <row r="704" spans="1:12" s="6" customFormat="1" ht="12.75">
      <c r="A704" s="280"/>
      <c r="B704" s="265"/>
      <c r="C704" s="265"/>
      <c r="D704" s="265"/>
      <c r="E704" s="265"/>
      <c r="F704" s="265"/>
      <c r="G704" s="265"/>
      <c r="H704" s="285"/>
      <c r="I704" s="286"/>
      <c r="J704" s="280"/>
      <c r="K704" s="280"/>
      <c r="L704" s="280"/>
    </row>
    <row r="705" spans="1:12" s="6" customFormat="1" ht="12.75">
      <c r="A705" s="280"/>
      <c r="B705" s="265"/>
      <c r="C705" s="265"/>
      <c r="D705" s="265"/>
      <c r="E705" s="265"/>
      <c r="F705" s="265"/>
      <c r="G705" s="265"/>
      <c r="H705" s="285"/>
      <c r="I705" s="286"/>
      <c r="J705" s="280"/>
      <c r="K705" s="280"/>
      <c r="L705" s="280"/>
    </row>
    <row r="706" spans="1:12" s="6" customFormat="1" ht="12.75">
      <c r="A706" s="280"/>
      <c r="B706" s="265"/>
      <c r="C706" s="265"/>
      <c r="D706" s="265"/>
      <c r="E706" s="265"/>
      <c r="F706" s="265"/>
      <c r="G706" s="265"/>
      <c r="H706" s="285"/>
      <c r="I706" s="286"/>
      <c r="J706" s="280"/>
      <c r="K706" s="280"/>
      <c r="L706" s="280"/>
    </row>
    <row r="707" spans="1:12" s="6" customFormat="1" ht="12.75">
      <c r="A707" s="280"/>
      <c r="B707" s="265"/>
      <c r="C707" s="265"/>
      <c r="D707" s="265"/>
      <c r="E707" s="265"/>
      <c r="F707" s="265"/>
      <c r="G707" s="265"/>
      <c r="H707" s="285"/>
      <c r="I707" s="286"/>
      <c r="J707" s="280"/>
      <c r="K707" s="280"/>
      <c r="L707" s="280"/>
    </row>
    <row r="708" spans="1:12" s="6" customFormat="1" ht="12.75">
      <c r="A708" s="280"/>
      <c r="B708" s="265"/>
      <c r="C708" s="265"/>
      <c r="D708" s="265"/>
      <c r="E708" s="265"/>
      <c r="F708" s="265"/>
      <c r="G708" s="265"/>
      <c r="H708" s="285"/>
      <c r="I708" s="286"/>
      <c r="J708" s="280"/>
      <c r="K708" s="280"/>
      <c r="L708" s="280"/>
    </row>
    <row r="709" spans="1:12" s="6" customFormat="1" ht="12.75">
      <c r="A709" s="280"/>
      <c r="B709" s="265"/>
      <c r="C709" s="265"/>
      <c r="D709" s="265"/>
      <c r="E709" s="265"/>
      <c r="F709" s="265"/>
      <c r="G709" s="265"/>
      <c r="H709" s="285"/>
      <c r="I709" s="286"/>
      <c r="J709" s="280"/>
      <c r="K709" s="280"/>
      <c r="L709" s="280"/>
    </row>
    <row r="710" spans="1:12" s="6" customFormat="1" ht="12.75">
      <c r="A710" s="280"/>
      <c r="B710" s="265"/>
      <c r="C710" s="265"/>
      <c r="D710" s="265"/>
      <c r="E710" s="265"/>
      <c r="F710" s="265"/>
      <c r="G710" s="265"/>
      <c r="H710" s="285"/>
      <c r="I710" s="286"/>
      <c r="J710" s="280"/>
      <c r="K710" s="280"/>
      <c r="L710" s="280"/>
    </row>
    <row r="711" spans="1:12" s="6" customFormat="1" ht="12.75">
      <c r="A711" s="280"/>
      <c r="B711" s="265"/>
      <c r="C711" s="265"/>
      <c r="D711" s="265"/>
      <c r="E711" s="265"/>
      <c r="F711" s="265"/>
      <c r="G711" s="265"/>
      <c r="H711" s="285"/>
      <c r="I711" s="286"/>
      <c r="J711" s="280"/>
      <c r="K711" s="280"/>
      <c r="L711" s="280"/>
    </row>
    <row r="712" spans="1:12" s="6" customFormat="1" ht="12.75">
      <c r="A712" s="280"/>
      <c r="B712" s="265"/>
      <c r="C712" s="265"/>
      <c r="D712" s="265"/>
      <c r="E712" s="265"/>
      <c r="F712" s="265"/>
      <c r="G712" s="265"/>
      <c r="H712" s="285"/>
      <c r="I712" s="286"/>
      <c r="J712" s="280"/>
      <c r="K712" s="280"/>
      <c r="L712" s="280"/>
    </row>
    <row r="713" spans="1:12" s="6" customFormat="1" ht="12.75">
      <c r="A713" s="280"/>
      <c r="B713" s="265"/>
      <c r="C713" s="265"/>
      <c r="D713" s="265"/>
      <c r="E713" s="265"/>
      <c r="F713" s="265"/>
      <c r="G713" s="265"/>
      <c r="H713" s="285"/>
      <c r="I713" s="286"/>
      <c r="J713" s="280"/>
      <c r="K713" s="280"/>
      <c r="L713" s="280"/>
    </row>
    <row r="714" spans="1:12" s="6" customFormat="1" ht="12.75">
      <c r="A714" s="280"/>
      <c r="B714" s="265"/>
      <c r="C714" s="265"/>
      <c r="D714" s="265"/>
      <c r="E714" s="265"/>
      <c r="F714" s="265"/>
      <c r="G714" s="265"/>
      <c r="H714" s="285"/>
      <c r="I714" s="286"/>
      <c r="J714" s="280"/>
      <c r="K714" s="280"/>
      <c r="L714" s="280"/>
    </row>
    <row r="715" spans="1:12" s="6" customFormat="1" ht="12.75">
      <c r="A715" s="280"/>
      <c r="B715" s="265"/>
      <c r="C715" s="265"/>
      <c r="D715" s="265"/>
      <c r="E715" s="265"/>
      <c r="F715" s="265"/>
      <c r="G715" s="265"/>
      <c r="H715" s="285"/>
      <c r="I715" s="286"/>
      <c r="J715" s="280"/>
      <c r="K715" s="280"/>
      <c r="L715" s="280"/>
    </row>
    <row r="716" spans="1:12" s="6" customFormat="1" ht="12.75">
      <c r="A716" s="280"/>
      <c r="B716" s="265"/>
      <c r="C716" s="265"/>
      <c r="D716" s="265"/>
      <c r="E716" s="265"/>
      <c r="F716" s="265"/>
      <c r="G716" s="265"/>
      <c r="H716" s="285"/>
      <c r="I716" s="286"/>
      <c r="J716" s="280"/>
      <c r="K716" s="280"/>
      <c r="L716" s="280"/>
    </row>
    <row r="717" spans="1:12" s="6" customFormat="1" ht="12.75">
      <c r="A717" s="280"/>
      <c r="B717" s="265"/>
      <c r="C717" s="265"/>
      <c r="D717" s="265"/>
      <c r="E717" s="265"/>
      <c r="F717" s="265"/>
      <c r="G717" s="265"/>
      <c r="H717" s="285"/>
      <c r="I717" s="286"/>
      <c r="J717" s="280"/>
      <c r="K717" s="280"/>
      <c r="L717" s="280"/>
    </row>
    <row r="718" spans="1:12" s="6" customFormat="1" ht="12.75">
      <c r="A718" s="280"/>
      <c r="B718" s="265"/>
      <c r="C718" s="265"/>
      <c r="D718" s="265"/>
      <c r="E718" s="265"/>
      <c r="F718" s="265"/>
      <c r="G718" s="265"/>
      <c r="H718" s="285"/>
      <c r="I718" s="286"/>
      <c r="J718" s="280"/>
      <c r="K718" s="280"/>
      <c r="L718" s="280"/>
    </row>
    <row r="719" spans="1:12" s="6" customFormat="1" ht="12.75">
      <c r="A719" s="280"/>
      <c r="B719" s="265"/>
      <c r="C719" s="265"/>
      <c r="D719" s="265"/>
      <c r="E719" s="265"/>
      <c r="F719" s="265"/>
      <c r="G719" s="265"/>
      <c r="H719" s="285"/>
      <c r="I719" s="286"/>
      <c r="J719" s="280"/>
      <c r="K719" s="280"/>
      <c r="L719" s="280"/>
    </row>
    <row r="720" spans="1:12" s="6" customFormat="1" ht="12.75">
      <c r="A720" s="280"/>
      <c r="B720" s="265"/>
      <c r="C720" s="265"/>
      <c r="D720" s="265"/>
      <c r="E720" s="265"/>
      <c r="F720" s="265"/>
      <c r="G720" s="265"/>
      <c r="H720" s="285"/>
      <c r="I720" s="286"/>
      <c r="J720" s="280"/>
      <c r="K720" s="280"/>
      <c r="L720" s="280"/>
    </row>
    <row r="721" spans="1:12" ht="12.75">
      <c r="A721" s="317"/>
      <c r="B721" s="265"/>
      <c r="C721" s="266"/>
      <c r="D721" s="266"/>
      <c r="E721" s="266"/>
      <c r="F721" s="266"/>
      <c r="G721" s="266"/>
      <c r="H721" s="267"/>
      <c r="I721" s="268"/>
      <c r="J721" s="317"/>
      <c r="K721" s="317"/>
      <c r="L721" s="317"/>
    </row>
    <row r="722" spans="1:12" ht="12.75">
      <c r="A722" s="317"/>
      <c r="B722" s="265"/>
      <c r="C722" s="266"/>
      <c r="D722" s="266"/>
      <c r="E722" s="266"/>
      <c r="F722" s="266"/>
      <c r="G722" s="266"/>
      <c r="H722" s="267"/>
      <c r="I722" s="268"/>
      <c r="J722" s="317"/>
      <c r="K722" s="317"/>
      <c r="L722" s="317"/>
    </row>
    <row r="723" spans="1:12" ht="12.75">
      <c r="A723" s="317"/>
      <c r="B723" s="265"/>
      <c r="C723" s="266"/>
      <c r="D723" s="266"/>
      <c r="E723" s="266"/>
      <c r="F723" s="266"/>
      <c r="G723" s="266"/>
      <c r="H723" s="267"/>
      <c r="I723" s="268"/>
      <c r="J723" s="317"/>
      <c r="K723" s="317"/>
      <c r="L723" s="317"/>
    </row>
    <row r="724" spans="1:12" ht="12.75">
      <c r="A724" s="317"/>
      <c r="B724" s="265"/>
      <c r="C724" s="266"/>
      <c r="D724" s="266"/>
      <c r="E724" s="266"/>
      <c r="F724" s="266"/>
      <c r="G724" s="266"/>
      <c r="H724" s="267"/>
      <c r="I724" s="268"/>
      <c r="J724" s="317"/>
      <c r="K724" s="317"/>
      <c r="L724" s="317"/>
    </row>
    <row r="725" spans="1:12" ht="12.75">
      <c r="A725" s="317"/>
      <c r="B725" s="265"/>
      <c r="C725" s="266"/>
      <c r="D725" s="266"/>
      <c r="E725" s="266"/>
      <c r="F725" s="266"/>
      <c r="G725" s="266"/>
      <c r="H725" s="267"/>
      <c r="I725" s="268"/>
      <c r="J725" s="317"/>
      <c r="K725" s="317"/>
      <c r="L725" s="317"/>
    </row>
    <row r="726" spans="1:12" ht="12.75">
      <c r="A726" s="317"/>
      <c r="B726" s="265"/>
      <c r="C726" s="266"/>
      <c r="D726" s="266"/>
      <c r="E726" s="266"/>
      <c r="F726" s="266"/>
      <c r="G726" s="266"/>
      <c r="H726" s="267"/>
      <c r="I726" s="268"/>
      <c r="J726" s="317"/>
      <c r="K726" s="317"/>
      <c r="L726" s="317"/>
    </row>
    <row r="727" spans="1:12" ht="12.75">
      <c r="A727" s="317"/>
      <c r="B727" s="265"/>
      <c r="C727" s="266"/>
      <c r="D727" s="266"/>
      <c r="E727" s="266"/>
      <c r="F727" s="266"/>
      <c r="G727" s="266"/>
      <c r="H727" s="267"/>
      <c r="I727" s="268"/>
      <c r="J727" s="317"/>
      <c r="K727" s="317"/>
      <c r="L727" s="317"/>
    </row>
    <row r="728" spans="1:12" ht="12.75">
      <c r="A728" s="317"/>
      <c r="B728" s="265"/>
      <c r="C728" s="266"/>
      <c r="D728" s="266"/>
      <c r="E728" s="266"/>
      <c r="F728" s="266"/>
      <c r="G728" s="266"/>
      <c r="H728" s="267"/>
      <c r="I728" s="268"/>
      <c r="J728" s="317"/>
      <c r="K728" s="317"/>
      <c r="L728" s="317"/>
    </row>
    <row r="729" spans="1:12" ht="12.75">
      <c r="A729" s="317"/>
      <c r="B729" s="265"/>
      <c r="C729" s="266"/>
      <c r="D729" s="266"/>
      <c r="E729" s="266"/>
      <c r="F729" s="266"/>
      <c r="G729" s="266"/>
      <c r="H729" s="267"/>
      <c r="I729" s="268"/>
      <c r="J729" s="317"/>
      <c r="K729" s="317"/>
      <c r="L729" s="317"/>
    </row>
    <row r="730" spans="1:12" ht="12.75">
      <c r="A730" s="317"/>
      <c r="B730" s="265"/>
      <c r="C730" s="266"/>
      <c r="D730" s="266"/>
      <c r="E730" s="266"/>
      <c r="F730" s="266"/>
      <c r="G730" s="266"/>
      <c r="H730" s="267"/>
      <c r="I730" s="268"/>
      <c r="J730" s="317"/>
      <c r="K730" s="317"/>
      <c r="L730" s="317"/>
    </row>
    <row r="731" spans="1:12" ht="12.75">
      <c r="A731" s="317"/>
      <c r="B731" s="265"/>
      <c r="C731" s="266"/>
      <c r="D731" s="266"/>
      <c r="E731" s="266"/>
      <c r="F731" s="266"/>
      <c r="G731" s="266"/>
      <c r="H731" s="267"/>
      <c r="I731" s="268"/>
      <c r="J731" s="317"/>
      <c r="K731" s="317"/>
      <c r="L731" s="317"/>
    </row>
    <row r="732" spans="1:12" ht="12.75">
      <c r="A732" s="317"/>
      <c r="B732" s="265"/>
      <c r="C732" s="266"/>
      <c r="D732" s="266"/>
      <c r="E732" s="266"/>
      <c r="F732" s="266"/>
      <c r="G732" s="266"/>
      <c r="H732" s="267"/>
      <c r="I732" s="268"/>
      <c r="J732" s="317"/>
      <c r="K732" s="317"/>
      <c r="L732" s="317"/>
    </row>
    <row r="733" spans="1:12" ht="12.75">
      <c r="A733" s="317"/>
      <c r="B733" s="265"/>
      <c r="C733" s="266"/>
      <c r="D733" s="266"/>
      <c r="E733" s="266"/>
      <c r="F733" s="266"/>
      <c r="G733" s="266"/>
      <c r="H733" s="267"/>
      <c r="I733" s="268"/>
      <c r="J733" s="317"/>
      <c r="K733" s="317"/>
      <c r="L733" s="317"/>
    </row>
    <row r="734" spans="1:12" ht="12.75">
      <c r="A734" s="317"/>
      <c r="B734" s="265"/>
      <c r="C734" s="266"/>
      <c r="D734" s="266"/>
      <c r="E734" s="266"/>
      <c r="F734" s="266"/>
      <c r="G734" s="266"/>
      <c r="H734" s="267"/>
      <c r="I734" s="268"/>
      <c r="J734" s="317"/>
      <c r="K734" s="317"/>
      <c r="L734" s="317"/>
    </row>
    <row r="735" spans="1:12" ht="12.75">
      <c r="A735" s="317"/>
      <c r="B735" s="265"/>
      <c r="C735" s="266"/>
      <c r="D735" s="266"/>
      <c r="E735" s="266"/>
      <c r="F735" s="266"/>
      <c r="G735" s="266"/>
      <c r="H735" s="267"/>
      <c r="I735" s="268"/>
      <c r="J735" s="317"/>
      <c r="K735" s="317"/>
      <c r="L735" s="317"/>
    </row>
    <row r="736" spans="1:12" ht="12.75">
      <c r="A736" s="317"/>
      <c r="B736" s="265"/>
      <c r="C736" s="266"/>
      <c r="D736" s="266"/>
      <c r="E736" s="266"/>
      <c r="F736" s="266"/>
      <c r="G736" s="266"/>
      <c r="H736" s="267"/>
      <c r="I736" s="268"/>
      <c r="J736" s="317"/>
      <c r="K736" s="317"/>
      <c r="L736" s="317"/>
    </row>
    <row r="737" spans="1:12" ht="12.75">
      <c r="A737" s="317"/>
      <c r="B737" s="265"/>
      <c r="C737" s="266"/>
      <c r="D737" s="266"/>
      <c r="E737" s="266"/>
      <c r="F737" s="266"/>
      <c r="G737" s="266"/>
      <c r="H737" s="267"/>
      <c r="I737" s="268"/>
      <c r="J737" s="317"/>
      <c r="K737" s="317"/>
      <c r="L737" s="317"/>
    </row>
    <row r="738" spans="1:12" ht="12.75">
      <c r="A738" s="317"/>
      <c r="B738" s="265"/>
      <c r="C738" s="266"/>
      <c r="D738" s="266"/>
      <c r="E738" s="266"/>
      <c r="F738" s="266"/>
      <c r="G738" s="266"/>
      <c r="H738" s="267"/>
      <c r="I738" s="268"/>
      <c r="J738" s="317"/>
      <c r="K738" s="317"/>
      <c r="L738" s="317"/>
    </row>
    <row r="739" spans="1:12" ht="12.75">
      <c r="A739" s="317"/>
      <c r="B739" s="265"/>
      <c r="C739" s="266"/>
      <c r="D739" s="266"/>
      <c r="E739" s="266"/>
      <c r="F739" s="266"/>
      <c r="G739" s="266"/>
      <c r="H739" s="267"/>
      <c r="I739" s="268"/>
      <c r="J739" s="317"/>
      <c r="K739" s="317"/>
      <c r="L739" s="317"/>
    </row>
    <row r="740" spans="1:12" ht="12.75">
      <c r="A740" s="317"/>
      <c r="B740" s="265"/>
      <c r="C740" s="266"/>
      <c r="D740" s="266"/>
      <c r="E740" s="266"/>
      <c r="F740" s="266"/>
      <c r="G740" s="266"/>
      <c r="H740" s="267"/>
      <c r="I740" s="268"/>
      <c r="J740" s="317"/>
      <c r="K740" s="317"/>
      <c r="L740" s="317"/>
    </row>
    <row r="741" spans="1:12" ht="12.75">
      <c r="A741" s="317"/>
      <c r="B741" s="265"/>
      <c r="C741" s="266"/>
      <c r="D741" s="266"/>
      <c r="E741" s="266"/>
      <c r="F741" s="266"/>
      <c r="G741" s="266"/>
      <c r="H741" s="267"/>
      <c r="I741" s="268"/>
      <c r="J741" s="317"/>
      <c r="K741" s="317"/>
      <c r="L741" s="317"/>
    </row>
    <row r="742" spans="1:12" ht="12.75">
      <c r="A742" s="317"/>
      <c r="B742" s="265"/>
      <c r="C742" s="266"/>
      <c r="D742" s="266"/>
      <c r="E742" s="266"/>
      <c r="F742" s="266"/>
      <c r="G742" s="266"/>
      <c r="H742" s="267"/>
      <c r="I742" s="268"/>
      <c r="J742" s="317"/>
      <c r="K742" s="317"/>
      <c r="L742" s="317"/>
    </row>
    <row r="743" spans="1:12" ht="12.75">
      <c r="A743" s="317"/>
      <c r="B743" s="265"/>
      <c r="C743" s="266"/>
      <c r="D743" s="266"/>
      <c r="E743" s="266"/>
      <c r="F743" s="266"/>
      <c r="G743" s="266"/>
      <c r="H743" s="267"/>
      <c r="I743" s="268"/>
      <c r="J743" s="317"/>
      <c r="K743" s="317"/>
      <c r="L743" s="317"/>
    </row>
    <row r="744" spans="1:12" ht="12.75">
      <c r="A744" s="317"/>
      <c r="B744" s="265"/>
      <c r="C744" s="266"/>
      <c r="D744" s="266"/>
      <c r="E744" s="266"/>
      <c r="F744" s="266"/>
      <c r="G744" s="266"/>
      <c r="H744" s="267"/>
      <c r="I744" s="268"/>
      <c r="J744" s="317"/>
      <c r="K744" s="317"/>
      <c r="L744" s="317"/>
    </row>
    <row r="745" spans="1:12" ht="12.75">
      <c r="A745" s="317"/>
      <c r="B745" s="265"/>
      <c r="C745" s="266"/>
      <c r="D745" s="266"/>
      <c r="E745" s="266"/>
      <c r="F745" s="266"/>
      <c r="G745" s="266"/>
      <c r="H745" s="267"/>
      <c r="I745" s="268"/>
      <c r="J745" s="317"/>
      <c r="K745" s="317"/>
      <c r="L745" s="317"/>
    </row>
    <row r="746" spans="1:12" ht="12.75">
      <c r="A746" s="317"/>
      <c r="B746" s="265"/>
      <c r="C746" s="266"/>
      <c r="D746" s="266"/>
      <c r="E746" s="266"/>
      <c r="F746" s="266"/>
      <c r="G746" s="266"/>
      <c r="H746" s="267"/>
      <c r="I746" s="268"/>
      <c r="J746" s="317"/>
      <c r="K746" s="317"/>
      <c r="L746" s="317"/>
    </row>
    <row r="747" spans="1:12" ht="12.75">
      <c r="A747" s="317"/>
      <c r="B747" s="265"/>
      <c r="C747" s="266"/>
      <c r="D747" s="266"/>
      <c r="E747" s="266"/>
      <c r="F747" s="266"/>
      <c r="G747" s="266"/>
      <c r="H747" s="267"/>
      <c r="I747" s="268"/>
      <c r="J747" s="317"/>
      <c r="K747" s="317"/>
      <c r="L747" s="317"/>
    </row>
    <row r="748" spans="1:12" ht="12.75">
      <c r="A748" s="317"/>
      <c r="B748" s="265"/>
      <c r="C748" s="266"/>
      <c r="D748" s="266"/>
      <c r="E748" s="266"/>
      <c r="F748" s="266"/>
      <c r="G748" s="266"/>
      <c r="H748" s="267"/>
      <c r="I748" s="268"/>
      <c r="J748" s="317"/>
      <c r="K748" s="317"/>
      <c r="L748" s="317"/>
    </row>
    <row r="749" spans="1:12" ht="12.75">
      <c r="A749" s="317"/>
      <c r="B749" s="265"/>
      <c r="C749" s="266"/>
      <c r="D749" s="266"/>
      <c r="E749" s="266"/>
      <c r="F749" s="266"/>
      <c r="G749" s="266"/>
      <c r="H749" s="267"/>
      <c r="I749" s="268"/>
      <c r="J749" s="317"/>
      <c r="K749" s="317"/>
      <c r="L749" s="317"/>
    </row>
    <row r="750" spans="1:12" ht="12.75">
      <c r="A750" s="317"/>
      <c r="B750" s="265"/>
      <c r="C750" s="266"/>
      <c r="D750" s="266"/>
      <c r="E750" s="266"/>
      <c r="F750" s="266"/>
      <c r="G750" s="266"/>
      <c r="H750" s="267"/>
      <c r="I750" s="268"/>
      <c r="J750" s="317"/>
      <c r="K750" s="317"/>
      <c r="L750" s="317"/>
    </row>
    <row r="751" spans="1:12" ht="12.75">
      <c r="A751" s="317"/>
      <c r="B751" s="265"/>
      <c r="C751" s="266"/>
      <c r="D751" s="266"/>
      <c r="E751" s="266"/>
      <c r="F751" s="266"/>
      <c r="G751" s="266"/>
      <c r="H751" s="267"/>
      <c r="I751" s="268"/>
      <c r="J751" s="317"/>
      <c r="K751" s="317"/>
      <c r="L751" s="317"/>
    </row>
    <row r="752" spans="1:12" ht="12.75">
      <c r="A752" s="317"/>
      <c r="B752" s="265"/>
      <c r="C752" s="266"/>
      <c r="D752" s="266"/>
      <c r="E752" s="266"/>
      <c r="F752" s="266"/>
      <c r="G752" s="266"/>
      <c r="H752" s="267"/>
      <c r="I752" s="268"/>
      <c r="J752" s="317"/>
      <c r="K752" s="317"/>
      <c r="L752" s="317"/>
    </row>
    <row r="753" spans="1:12" ht="12.75">
      <c r="A753" s="317"/>
      <c r="B753" s="265"/>
      <c r="C753" s="266"/>
      <c r="D753" s="266"/>
      <c r="E753" s="266"/>
      <c r="F753" s="266"/>
      <c r="G753" s="266"/>
      <c r="H753" s="267"/>
      <c r="I753" s="268"/>
      <c r="J753" s="317"/>
      <c r="K753" s="317"/>
      <c r="L753" s="317"/>
    </row>
    <row r="754" spans="1:12" ht="12.75">
      <c r="A754" s="317"/>
      <c r="B754" s="265"/>
      <c r="C754" s="266"/>
      <c r="D754" s="266"/>
      <c r="E754" s="266"/>
      <c r="F754" s="266"/>
      <c r="G754" s="266"/>
      <c r="H754" s="267"/>
      <c r="I754" s="268"/>
      <c r="J754" s="317"/>
      <c r="K754" s="317"/>
      <c r="L754" s="317"/>
    </row>
    <row r="755" spans="1:12" ht="12.75">
      <c r="A755" s="317"/>
      <c r="B755" s="265"/>
      <c r="C755" s="266"/>
      <c r="D755" s="266"/>
      <c r="E755" s="266"/>
      <c r="F755" s="266"/>
      <c r="G755" s="266"/>
      <c r="H755" s="267"/>
      <c r="I755" s="268"/>
      <c r="J755" s="317"/>
      <c r="K755" s="317"/>
      <c r="L755" s="317"/>
    </row>
    <row r="756" spans="1:12" ht="12.75">
      <c r="A756" s="317"/>
      <c r="B756" s="265"/>
      <c r="C756" s="266"/>
      <c r="D756" s="266"/>
      <c r="E756" s="266"/>
      <c r="F756" s="266"/>
      <c r="G756" s="266"/>
      <c r="H756" s="267"/>
      <c r="I756" s="268"/>
      <c r="J756" s="317"/>
      <c r="K756" s="317"/>
      <c r="L756" s="317"/>
    </row>
    <row r="757" spans="1:12" ht="12.75">
      <c r="A757" s="317"/>
      <c r="B757" s="265"/>
      <c r="C757" s="266"/>
      <c r="D757" s="266"/>
      <c r="E757" s="266"/>
      <c r="F757" s="266"/>
      <c r="G757" s="266"/>
      <c r="H757" s="267"/>
      <c r="I757" s="268"/>
      <c r="J757" s="317"/>
      <c r="K757" s="317"/>
      <c r="L757" s="317"/>
    </row>
    <row r="758" spans="1:12" ht="12.75">
      <c r="A758" s="317"/>
      <c r="B758" s="265"/>
      <c r="C758" s="266"/>
      <c r="D758" s="266"/>
      <c r="E758" s="266"/>
      <c r="F758" s="266"/>
      <c r="G758" s="266"/>
      <c r="H758" s="267"/>
      <c r="I758" s="268"/>
      <c r="J758" s="317"/>
      <c r="K758" s="317"/>
      <c r="L758" s="317"/>
    </row>
    <row r="759" spans="1:12" ht="12.75">
      <c r="A759" s="317"/>
      <c r="B759" s="265"/>
      <c r="C759" s="266"/>
      <c r="D759" s="266"/>
      <c r="E759" s="266"/>
      <c r="F759" s="266"/>
      <c r="G759" s="266"/>
      <c r="H759" s="267"/>
      <c r="I759" s="268"/>
      <c r="J759" s="317"/>
      <c r="K759" s="317"/>
      <c r="L759" s="317"/>
    </row>
    <row r="760" spans="1:12" ht="12.75">
      <c r="A760" s="317"/>
      <c r="B760" s="265"/>
      <c r="C760" s="266"/>
      <c r="D760" s="266"/>
      <c r="E760" s="266"/>
      <c r="F760" s="266"/>
      <c r="G760" s="266"/>
      <c r="H760" s="267"/>
      <c r="I760" s="268"/>
      <c r="J760" s="317"/>
      <c r="K760" s="317"/>
      <c r="L760" s="317"/>
    </row>
    <row r="761" spans="1:12" ht="12.75">
      <c r="A761" s="317"/>
      <c r="B761" s="265"/>
      <c r="C761" s="266"/>
      <c r="D761" s="266"/>
      <c r="E761" s="266"/>
      <c r="F761" s="266"/>
      <c r="G761" s="266"/>
      <c r="H761" s="267"/>
      <c r="I761" s="268"/>
      <c r="J761" s="317"/>
      <c r="K761" s="317"/>
      <c r="L761" s="317"/>
    </row>
    <row r="762" spans="1:12" ht="12.75">
      <c r="A762" s="317"/>
      <c r="B762" s="265"/>
      <c r="C762" s="266"/>
      <c r="D762" s="266"/>
      <c r="E762" s="266"/>
      <c r="F762" s="266"/>
      <c r="G762" s="266"/>
      <c r="H762" s="267"/>
      <c r="I762" s="268"/>
      <c r="J762" s="317"/>
      <c r="K762" s="317"/>
      <c r="L762" s="317"/>
    </row>
    <row r="763" spans="1:12" ht="12.75">
      <c r="A763" s="317"/>
      <c r="B763" s="265"/>
      <c r="C763" s="266"/>
      <c r="D763" s="266"/>
      <c r="E763" s="266"/>
      <c r="F763" s="266"/>
      <c r="G763" s="266"/>
      <c r="H763" s="267"/>
      <c r="I763" s="268"/>
      <c r="J763" s="317"/>
      <c r="K763" s="317"/>
      <c r="L763" s="317"/>
    </row>
    <row r="764" spans="1:12" ht="12.75">
      <c r="A764" s="317"/>
      <c r="B764" s="265"/>
      <c r="C764" s="266"/>
      <c r="D764" s="266"/>
      <c r="E764" s="266"/>
      <c r="F764" s="266"/>
      <c r="G764" s="266"/>
      <c r="H764" s="267"/>
      <c r="I764" s="268"/>
      <c r="J764" s="317"/>
      <c r="K764" s="317"/>
      <c r="L764" s="317"/>
    </row>
    <row r="765" spans="1:12" ht="12.75">
      <c r="A765" s="317"/>
      <c r="B765" s="265"/>
      <c r="C765" s="266"/>
      <c r="D765" s="266"/>
      <c r="E765" s="266"/>
      <c r="F765" s="266"/>
      <c r="G765" s="266"/>
      <c r="H765" s="267"/>
      <c r="I765" s="268"/>
      <c r="J765" s="317"/>
      <c r="K765" s="317"/>
      <c r="L765" s="317"/>
    </row>
    <row r="766" spans="1:12" ht="12.75">
      <c r="A766" s="317"/>
      <c r="B766" s="265"/>
      <c r="C766" s="266"/>
      <c r="D766" s="266"/>
      <c r="E766" s="266"/>
      <c r="F766" s="266"/>
      <c r="G766" s="266"/>
      <c r="H766" s="267"/>
      <c r="I766" s="268"/>
      <c r="J766" s="317"/>
      <c r="K766" s="317"/>
      <c r="L766" s="317"/>
    </row>
    <row r="767" spans="1:12" ht="12.75">
      <c r="A767" s="317"/>
      <c r="B767" s="265"/>
      <c r="C767" s="266"/>
      <c r="D767" s="266"/>
      <c r="E767" s="266"/>
      <c r="F767" s="266"/>
      <c r="G767" s="266"/>
      <c r="H767" s="267"/>
      <c r="I767" s="268"/>
      <c r="J767" s="317"/>
      <c r="K767" s="317"/>
      <c r="L767" s="317"/>
    </row>
    <row r="768" spans="1:12" ht="12.75">
      <c r="A768" s="317"/>
      <c r="B768" s="265"/>
      <c r="C768" s="266"/>
      <c r="D768" s="266"/>
      <c r="E768" s="266"/>
      <c r="F768" s="266"/>
      <c r="G768" s="266"/>
      <c r="H768" s="267"/>
      <c r="I768" s="268"/>
      <c r="J768" s="317"/>
      <c r="K768" s="317"/>
      <c r="L768" s="317"/>
    </row>
    <row r="769" spans="1:12" ht="12.75">
      <c r="A769" s="317"/>
      <c r="B769" s="265"/>
      <c r="C769" s="266"/>
      <c r="D769" s="266"/>
      <c r="E769" s="266"/>
      <c r="F769" s="266"/>
      <c r="G769" s="266"/>
      <c r="H769" s="267"/>
      <c r="I769" s="268"/>
      <c r="J769" s="317"/>
      <c r="K769" s="317"/>
      <c r="L769" s="317"/>
    </row>
    <row r="770" spans="1:12" ht="12.75">
      <c r="A770" s="317"/>
      <c r="B770" s="265"/>
      <c r="C770" s="266"/>
      <c r="D770" s="266"/>
      <c r="E770" s="266"/>
      <c r="F770" s="266"/>
      <c r="G770" s="266"/>
      <c r="H770" s="267"/>
      <c r="I770" s="268"/>
      <c r="J770" s="317"/>
      <c r="K770" s="317"/>
      <c r="L770" s="317"/>
    </row>
    <row r="771" spans="1:12" ht="12.75">
      <c r="A771" s="317"/>
      <c r="B771" s="265"/>
      <c r="C771" s="266"/>
      <c r="D771" s="266"/>
      <c r="E771" s="266"/>
      <c r="F771" s="266"/>
      <c r="G771" s="266"/>
      <c r="H771" s="267"/>
      <c r="I771" s="268"/>
      <c r="J771" s="317"/>
      <c r="K771" s="317"/>
      <c r="L771" s="317"/>
    </row>
    <row r="772" spans="1:12" ht="12.75">
      <c r="A772" s="317"/>
      <c r="B772" s="265"/>
      <c r="C772" s="266"/>
      <c r="D772" s="266"/>
      <c r="E772" s="266"/>
      <c r="F772" s="266"/>
      <c r="G772" s="266"/>
      <c r="H772" s="267"/>
      <c r="I772" s="268"/>
      <c r="J772" s="317"/>
      <c r="K772" s="317"/>
      <c r="L772" s="317"/>
    </row>
    <row r="773" spans="1:12" ht="12.75">
      <c r="A773" s="317"/>
      <c r="B773" s="265"/>
      <c r="C773" s="266"/>
      <c r="D773" s="266"/>
      <c r="E773" s="266"/>
      <c r="F773" s="266"/>
      <c r="G773" s="266"/>
      <c r="H773" s="267"/>
      <c r="I773" s="268"/>
      <c r="J773" s="317"/>
      <c r="K773" s="317"/>
      <c r="L773" s="317"/>
    </row>
    <row r="774" spans="1:12" ht="12.75">
      <c r="A774" s="317"/>
      <c r="B774" s="265"/>
      <c r="C774" s="266"/>
      <c r="D774" s="266"/>
      <c r="E774" s="266"/>
      <c r="F774" s="266"/>
      <c r="G774" s="266"/>
      <c r="H774" s="267"/>
      <c r="I774" s="268"/>
      <c r="J774" s="317"/>
      <c r="K774" s="317"/>
      <c r="L774" s="317"/>
    </row>
    <row r="775" spans="1:12" ht="12.75">
      <c r="A775" s="317"/>
      <c r="B775" s="265"/>
      <c r="C775" s="266"/>
      <c r="D775" s="266"/>
      <c r="E775" s="266"/>
      <c r="F775" s="266"/>
      <c r="G775" s="266"/>
      <c r="H775" s="267"/>
      <c r="I775" s="268"/>
      <c r="J775" s="317"/>
      <c r="K775" s="317"/>
      <c r="L775" s="317"/>
    </row>
    <row r="776" spans="1:12" ht="12.75">
      <c r="A776" s="317"/>
      <c r="B776" s="265"/>
      <c r="C776" s="266"/>
      <c r="D776" s="266"/>
      <c r="E776" s="266"/>
      <c r="F776" s="266"/>
      <c r="G776" s="266"/>
      <c r="H776" s="267"/>
      <c r="I776" s="268"/>
      <c r="J776" s="317"/>
      <c r="K776" s="317"/>
      <c r="L776" s="317"/>
    </row>
    <row r="777" spans="1:12" ht="12.75">
      <c r="A777" s="317"/>
      <c r="B777" s="265"/>
      <c r="C777" s="266"/>
      <c r="D777" s="266"/>
      <c r="E777" s="266"/>
      <c r="F777" s="266"/>
      <c r="G777" s="266"/>
      <c r="H777" s="267"/>
      <c r="I777" s="268"/>
      <c r="J777" s="317"/>
      <c r="K777" s="317"/>
      <c r="L777" s="317"/>
    </row>
    <row r="778" spans="1:12" ht="12.75">
      <c r="A778" s="317"/>
      <c r="B778" s="265"/>
      <c r="C778" s="266"/>
      <c r="D778" s="266"/>
      <c r="E778" s="266"/>
      <c r="F778" s="266"/>
      <c r="G778" s="266"/>
      <c r="H778" s="267"/>
      <c r="I778" s="268"/>
      <c r="J778" s="317"/>
      <c r="K778" s="317"/>
      <c r="L778" s="317"/>
    </row>
    <row r="779" spans="1:12" ht="12.75">
      <c r="A779" s="317"/>
      <c r="B779" s="265"/>
      <c r="C779" s="266"/>
      <c r="D779" s="266"/>
      <c r="E779" s="266"/>
      <c r="F779" s="266"/>
      <c r="G779" s="266"/>
      <c r="H779" s="267"/>
      <c r="I779" s="268"/>
      <c r="J779" s="317"/>
      <c r="K779" s="317"/>
      <c r="L779" s="317"/>
    </row>
    <row r="780" spans="1:12" ht="12.75">
      <c r="A780" s="317"/>
      <c r="B780" s="265"/>
      <c r="C780" s="266"/>
      <c r="D780" s="266"/>
      <c r="E780" s="266"/>
      <c r="F780" s="266"/>
      <c r="G780" s="266"/>
      <c r="H780" s="267"/>
      <c r="I780" s="268"/>
      <c r="J780" s="317"/>
      <c r="K780" s="317"/>
      <c r="L780" s="317"/>
    </row>
    <row r="781" spans="1:12" ht="12.75">
      <c r="A781" s="317"/>
      <c r="B781" s="265"/>
      <c r="C781" s="266"/>
      <c r="D781" s="266"/>
      <c r="E781" s="266"/>
      <c r="F781" s="266"/>
      <c r="G781" s="266"/>
      <c r="H781" s="267"/>
      <c r="I781" s="268"/>
      <c r="J781" s="317"/>
      <c r="K781" s="317"/>
      <c r="L781" s="317"/>
    </row>
    <row r="782" spans="1:12" ht="12.75">
      <c r="A782" s="317"/>
      <c r="B782" s="265"/>
      <c r="C782" s="266"/>
      <c r="D782" s="266"/>
      <c r="E782" s="266"/>
      <c r="F782" s="266"/>
      <c r="G782" s="266"/>
      <c r="H782" s="267"/>
      <c r="I782" s="268"/>
      <c r="J782" s="317"/>
      <c r="K782" s="317"/>
      <c r="L782" s="317"/>
    </row>
    <row r="783" spans="1:12" ht="12.75">
      <c r="A783" s="317"/>
      <c r="B783" s="265"/>
      <c r="C783" s="266"/>
      <c r="D783" s="266"/>
      <c r="E783" s="266"/>
      <c r="F783" s="266"/>
      <c r="G783" s="266"/>
      <c r="H783" s="267"/>
      <c r="I783" s="268"/>
      <c r="J783" s="317"/>
      <c r="K783" s="317"/>
      <c r="L783" s="317"/>
    </row>
    <row r="784" spans="1:12" ht="12.75">
      <c r="A784" s="317"/>
      <c r="B784" s="265"/>
      <c r="C784" s="266"/>
      <c r="D784" s="266"/>
      <c r="E784" s="266"/>
      <c r="F784" s="266"/>
      <c r="G784" s="266"/>
      <c r="H784" s="267"/>
      <c r="I784" s="268"/>
      <c r="J784" s="317"/>
      <c r="K784" s="317"/>
      <c r="L784" s="317"/>
    </row>
    <row r="785" spans="1:12" ht="12.75">
      <c r="A785" s="317"/>
      <c r="B785" s="265"/>
      <c r="C785" s="266"/>
      <c r="D785" s="266"/>
      <c r="E785" s="266"/>
      <c r="F785" s="266"/>
      <c r="G785" s="266"/>
      <c r="H785" s="267"/>
      <c r="I785" s="268"/>
      <c r="J785" s="317"/>
      <c r="K785" s="317"/>
      <c r="L785" s="317"/>
    </row>
    <row r="786" spans="1:12" ht="12.75">
      <c r="A786" s="317"/>
      <c r="B786" s="265"/>
      <c r="C786" s="266"/>
      <c r="D786" s="266"/>
      <c r="E786" s="266"/>
      <c r="F786" s="266"/>
      <c r="G786" s="266"/>
      <c r="H786" s="267"/>
      <c r="I786" s="268"/>
      <c r="J786" s="317"/>
      <c r="K786" s="317"/>
      <c r="L786" s="317"/>
    </row>
    <row r="787" spans="1:12" ht="12.75">
      <c r="A787" s="317"/>
      <c r="B787" s="265"/>
      <c r="C787" s="266"/>
      <c r="D787" s="266"/>
      <c r="E787" s="266"/>
      <c r="F787" s="266"/>
      <c r="G787" s="266"/>
      <c r="H787" s="267"/>
      <c r="I787" s="268"/>
      <c r="J787" s="317"/>
      <c r="K787" s="317"/>
      <c r="L787" s="317"/>
    </row>
    <row r="788" spans="1:12" ht="12.75">
      <c r="A788" s="317"/>
      <c r="B788" s="265"/>
      <c r="C788" s="266"/>
      <c r="D788" s="266"/>
      <c r="E788" s="266"/>
      <c r="F788" s="266"/>
      <c r="G788" s="266"/>
      <c r="H788" s="267"/>
      <c r="I788" s="268"/>
      <c r="J788" s="317"/>
      <c r="K788" s="317"/>
      <c r="L788" s="317"/>
    </row>
    <row r="789" spans="1:12" ht="12.75">
      <c r="A789" s="317"/>
      <c r="B789" s="265"/>
      <c r="C789" s="266"/>
      <c r="D789" s="266"/>
      <c r="E789" s="266"/>
      <c r="F789" s="266"/>
      <c r="G789" s="266"/>
      <c r="H789" s="267"/>
      <c r="I789" s="268"/>
      <c r="J789" s="317"/>
      <c r="K789" s="317"/>
      <c r="L789" s="317"/>
    </row>
    <row r="790" spans="1:12" ht="12.75">
      <c r="A790" s="317"/>
      <c r="B790" s="265"/>
      <c r="C790" s="266"/>
      <c r="D790" s="266"/>
      <c r="E790" s="266"/>
      <c r="F790" s="266"/>
      <c r="G790" s="266"/>
      <c r="H790" s="267"/>
      <c r="I790" s="268"/>
      <c r="J790" s="317"/>
      <c r="K790" s="317"/>
      <c r="L790" s="317"/>
    </row>
    <row r="791" spans="1:12" ht="12.75">
      <c r="A791" s="317"/>
      <c r="B791" s="265"/>
      <c r="C791" s="266"/>
      <c r="D791" s="266"/>
      <c r="E791" s="266"/>
      <c r="F791" s="266"/>
      <c r="G791" s="266"/>
      <c r="H791" s="267"/>
      <c r="I791" s="268"/>
      <c r="J791" s="317"/>
      <c r="K791" s="317"/>
      <c r="L791" s="317"/>
    </row>
    <row r="792" spans="1:12" ht="12.75">
      <c r="A792" s="317"/>
      <c r="B792" s="265"/>
      <c r="C792" s="266"/>
      <c r="D792" s="266"/>
      <c r="E792" s="266"/>
      <c r="F792" s="266"/>
      <c r="G792" s="266"/>
      <c r="H792" s="267"/>
      <c r="I792" s="268"/>
      <c r="J792" s="317"/>
      <c r="K792" s="317"/>
      <c r="L792" s="317"/>
    </row>
    <row r="793" spans="1:12" ht="12.75">
      <c r="A793" s="317"/>
      <c r="B793" s="265"/>
      <c r="C793" s="266"/>
      <c r="D793" s="266"/>
      <c r="E793" s="266"/>
      <c r="F793" s="266"/>
      <c r="G793" s="266"/>
      <c r="H793" s="267"/>
      <c r="I793" s="268"/>
      <c r="J793" s="317"/>
      <c r="K793" s="317"/>
      <c r="L793" s="317"/>
    </row>
    <row r="794" spans="1:12" ht="12.75">
      <c r="A794" s="317"/>
      <c r="B794" s="265"/>
      <c r="C794" s="266"/>
      <c r="D794" s="266"/>
      <c r="E794" s="266"/>
      <c r="F794" s="266"/>
      <c r="G794" s="266"/>
      <c r="H794" s="267"/>
      <c r="I794" s="268"/>
      <c r="J794" s="317"/>
      <c r="K794" s="317"/>
      <c r="L794" s="317"/>
    </row>
    <row r="795" spans="1:12" ht="12.75">
      <c r="A795" s="317"/>
      <c r="B795" s="265"/>
      <c r="C795" s="266"/>
      <c r="D795" s="266"/>
      <c r="E795" s="266"/>
      <c r="F795" s="266"/>
      <c r="G795" s="266"/>
      <c r="H795" s="267"/>
      <c r="I795" s="268"/>
      <c r="J795" s="317"/>
      <c r="K795" s="317"/>
      <c r="L795" s="317"/>
    </row>
    <row r="796" spans="1:12" ht="12.75">
      <c r="A796" s="317"/>
      <c r="B796" s="265"/>
      <c r="C796" s="266"/>
      <c r="D796" s="266"/>
      <c r="E796" s="266"/>
      <c r="F796" s="266"/>
      <c r="G796" s="266"/>
      <c r="H796" s="267"/>
      <c r="I796" s="268"/>
      <c r="J796" s="317"/>
      <c r="K796" s="317"/>
      <c r="L796" s="317"/>
    </row>
    <row r="797" spans="1:12" ht="12.75">
      <c r="A797" s="317"/>
      <c r="B797" s="265"/>
      <c r="C797" s="266"/>
      <c r="D797" s="266"/>
      <c r="E797" s="266"/>
      <c r="F797" s="266"/>
      <c r="G797" s="266"/>
      <c r="H797" s="267"/>
      <c r="I797" s="268"/>
      <c r="J797" s="317"/>
      <c r="K797" s="317"/>
      <c r="L797" s="317"/>
    </row>
    <row r="798" spans="1:12" ht="12.75">
      <c r="A798" s="317"/>
      <c r="B798" s="265"/>
      <c r="C798" s="266"/>
      <c r="D798" s="266"/>
      <c r="E798" s="266"/>
      <c r="F798" s="266"/>
      <c r="G798" s="266"/>
      <c r="H798" s="267"/>
      <c r="I798" s="268"/>
      <c r="J798" s="317"/>
      <c r="K798" s="317"/>
      <c r="L798" s="317"/>
    </row>
    <row r="799" spans="1:12" ht="12.75">
      <c r="A799" s="317"/>
      <c r="B799" s="265"/>
      <c r="C799" s="266"/>
      <c r="D799" s="266"/>
      <c r="E799" s="266"/>
      <c r="F799" s="266"/>
      <c r="G799" s="266"/>
      <c r="H799" s="267"/>
      <c r="I799" s="268"/>
      <c r="J799" s="317"/>
      <c r="K799" s="317"/>
      <c r="L799" s="317"/>
    </row>
    <row r="800" spans="1:12" ht="12.75">
      <c r="A800" s="317"/>
      <c r="B800" s="265"/>
      <c r="C800" s="266"/>
      <c r="D800" s="266"/>
      <c r="E800" s="266"/>
      <c r="F800" s="266"/>
      <c r="G800" s="266"/>
      <c r="H800" s="267"/>
      <c r="I800" s="268"/>
      <c r="J800" s="317"/>
      <c r="K800" s="317"/>
      <c r="L800" s="317"/>
    </row>
    <row r="801" spans="1:12" ht="12.75">
      <c r="A801" s="317"/>
      <c r="B801" s="265"/>
      <c r="C801" s="266"/>
      <c r="D801" s="266"/>
      <c r="E801" s="266"/>
      <c r="F801" s="266"/>
      <c r="G801" s="266"/>
      <c r="H801" s="267"/>
      <c r="I801" s="268"/>
      <c r="J801" s="317"/>
      <c r="K801" s="317"/>
      <c r="L801" s="317"/>
    </row>
    <row r="802" spans="1:12" ht="12.75">
      <c r="A802" s="317"/>
      <c r="B802" s="265"/>
      <c r="C802" s="266"/>
      <c r="D802" s="266"/>
      <c r="E802" s="266"/>
      <c r="F802" s="266"/>
      <c r="G802" s="266"/>
      <c r="H802" s="267"/>
      <c r="I802" s="268"/>
      <c r="J802" s="317"/>
      <c r="K802" s="317"/>
      <c r="L802" s="317"/>
    </row>
    <row r="803" spans="1:12" ht="12.75">
      <c r="A803" s="317"/>
      <c r="B803" s="265"/>
      <c r="C803" s="266"/>
      <c r="D803" s="266"/>
      <c r="E803" s="266"/>
      <c r="F803" s="266"/>
      <c r="G803" s="266"/>
      <c r="H803" s="267"/>
      <c r="I803" s="268"/>
      <c r="J803" s="317"/>
      <c r="K803" s="317"/>
      <c r="L803" s="317"/>
    </row>
    <row r="804" spans="1:12" ht="12.75">
      <c r="A804" s="317"/>
      <c r="B804" s="265"/>
      <c r="C804" s="266"/>
      <c r="D804" s="266"/>
      <c r="E804" s="266"/>
      <c r="F804" s="266"/>
      <c r="G804" s="266"/>
      <c r="H804" s="267"/>
      <c r="I804" s="268"/>
      <c r="J804" s="317"/>
      <c r="K804" s="317"/>
      <c r="L804" s="317"/>
    </row>
    <row r="805" spans="1:12" ht="12.75">
      <c r="A805" s="317"/>
      <c r="B805" s="265"/>
      <c r="C805" s="266"/>
      <c r="D805" s="266"/>
      <c r="E805" s="266"/>
      <c r="F805" s="266"/>
      <c r="G805" s="266"/>
      <c r="H805" s="267"/>
      <c r="I805" s="268"/>
      <c r="J805" s="317"/>
      <c r="K805" s="317"/>
      <c r="L805" s="317"/>
    </row>
    <row r="806" spans="1:12" ht="12.75">
      <c r="A806" s="317"/>
      <c r="B806" s="265"/>
      <c r="C806" s="266"/>
      <c r="D806" s="266"/>
      <c r="E806" s="266"/>
      <c r="F806" s="266"/>
      <c r="G806" s="266"/>
      <c r="H806" s="267"/>
      <c r="I806" s="268"/>
      <c r="J806" s="317"/>
      <c r="K806" s="317"/>
      <c r="L806" s="317"/>
    </row>
    <row r="807" spans="1:12" ht="12.75">
      <c r="A807" s="317"/>
      <c r="B807" s="265"/>
      <c r="C807" s="266"/>
      <c r="D807" s="266"/>
      <c r="E807" s="266"/>
      <c r="F807" s="266"/>
      <c r="G807" s="266"/>
      <c r="H807" s="267"/>
      <c r="I807" s="268"/>
      <c r="J807" s="317"/>
      <c r="K807" s="317"/>
      <c r="L807" s="317"/>
    </row>
    <row r="808" spans="1:12" ht="12.75">
      <c r="A808" s="317"/>
      <c r="B808" s="265"/>
      <c r="C808" s="266"/>
      <c r="D808" s="266"/>
      <c r="E808" s="266"/>
      <c r="F808" s="266"/>
      <c r="G808" s="266"/>
      <c r="H808" s="267"/>
      <c r="I808" s="268"/>
      <c r="J808" s="317"/>
      <c r="K808" s="317"/>
      <c r="L808" s="317"/>
    </row>
  </sheetData>
  <sheetProtection/>
  <mergeCells count="21">
    <mergeCell ref="J10:J13"/>
    <mergeCell ref="E640:G640"/>
    <mergeCell ref="E624:F624"/>
    <mergeCell ref="H10:H13"/>
    <mergeCell ref="E10:G13"/>
    <mergeCell ref="E14:G14"/>
    <mergeCell ref="A10:A13"/>
    <mergeCell ref="D10:D13"/>
    <mergeCell ref="I10:I13"/>
    <mergeCell ref="C10:C13"/>
    <mergeCell ref="B10:B13"/>
    <mergeCell ref="A8:K8"/>
    <mergeCell ref="K10:K13"/>
    <mergeCell ref="A5:D7"/>
    <mergeCell ref="E1:K1"/>
    <mergeCell ref="E2:K2"/>
    <mergeCell ref="E7:K7"/>
    <mergeCell ref="F3:K3"/>
    <mergeCell ref="E5:K5"/>
    <mergeCell ref="E6:K6"/>
    <mergeCell ref="A9:I9"/>
  </mergeCells>
  <printOptions gridLines="1"/>
  <pageMargins left="0.5905511811023623" right="0.1968503937007874" top="0.1968503937007874" bottom="0.1968503937007874" header="0.1968503937007874" footer="0"/>
  <pageSetup fitToHeight="0" fitToWidth="1" horizontalDpi="600" verticalDpi="600" orientation="portrait" paperSize="9" scale="69" r:id="rId1"/>
  <headerFooter alignWithMargins="0">
    <oddFooter>&amp;R&amp;P</oddFooter>
  </headerFooter>
  <rowBreaks count="1" manualBreakCount="1">
    <brk id="577" max="10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0"/>
  <sheetViews>
    <sheetView tabSelected="1" zoomScalePageLayoutView="0" workbookViewId="0" topLeftCell="B470">
      <selection activeCell="N482" sqref="N482"/>
    </sheetView>
  </sheetViews>
  <sheetFormatPr defaultColWidth="9.140625" defaultRowHeight="12.75"/>
  <cols>
    <col min="1" max="1" width="5.00390625" style="55" hidden="1" customWidth="1"/>
    <col min="2" max="2" width="63.8515625" style="56" customWidth="1"/>
    <col min="3" max="3" width="3.00390625" style="56" bestFit="1" customWidth="1"/>
    <col min="4" max="4" width="2.28125" style="62" bestFit="1" customWidth="1"/>
    <col min="5" max="5" width="5.28125" style="56" bestFit="1" customWidth="1"/>
    <col min="6" max="6" width="5.7109375" style="62" customWidth="1"/>
    <col min="7" max="7" width="13.421875" style="56" hidden="1" customWidth="1"/>
    <col min="8" max="8" width="8.7109375" style="56" hidden="1" customWidth="1"/>
    <col min="9" max="9" width="11.7109375" style="112" hidden="1" customWidth="1"/>
    <col min="10" max="10" width="15.8515625" style="56" customWidth="1"/>
    <col min="11" max="11" width="9.140625" style="56" customWidth="1"/>
    <col min="12" max="12" width="9.140625" style="70" customWidth="1"/>
    <col min="13" max="16384" width="9.140625" style="56" customWidth="1"/>
  </cols>
  <sheetData>
    <row r="1" spans="5:10" ht="12.75" customHeight="1">
      <c r="E1" s="469" t="s">
        <v>401</v>
      </c>
      <c r="F1" s="469"/>
      <c r="G1" s="469"/>
      <c r="H1" s="469"/>
      <c r="I1" s="469"/>
      <c r="J1" s="469"/>
    </row>
    <row r="2" spans="5:10" ht="18" customHeight="1">
      <c r="E2" s="469" t="s">
        <v>109</v>
      </c>
      <c r="F2" s="469"/>
      <c r="G2" s="469"/>
      <c r="H2" s="469"/>
      <c r="I2" s="469"/>
      <c r="J2" s="469"/>
    </row>
    <row r="3" spans="5:7" ht="12.75">
      <c r="E3" s="420" t="s">
        <v>398</v>
      </c>
      <c r="F3" s="420"/>
      <c r="G3" s="420"/>
    </row>
    <row r="5" spans="3:10" ht="12.75" customHeight="1">
      <c r="C5" s="57"/>
      <c r="D5" s="58"/>
      <c r="E5" s="469" t="s">
        <v>289</v>
      </c>
      <c r="F5" s="469"/>
      <c r="G5" s="469"/>
      <c r="H5" s="469"/>
      <c r="I5" s="469"/>
      <c r="J5" s="469"/>
    </row>
    <row r="6" spans="3:10" ht="12.75" customHeight="1">
      <c r="C6" s="57"/>
      <c r="D6" s="58"/>
      <c r="E6" s="469" t="s">
        <v>109</v>
      </c>
      <c r="F6" s="469"/>
      <c r="G6" s="469"/>
      <c r="H6" s="469"/>
      <c r="I6" s="469"/>
      <c r="J6" s="469"/>
    </row>
    <row r="7" spans="3:7" ht="18" customHeight="1">
      <c r="C7" s="57"/>
      <c r="D7" s="58"/>
      <c r="E7" s="420" t="s">
        <v>315</v>
      </c>
      <c r="F7" s="420"/>
      <c r="G7" s="420"/>
    </row>
    <row r="8" spans="2:10" ht="63.75" customHeight="1">
      <c r="B8" s="468" t="s">
        <v>100</v>
      </c>
      <c r="C8" s="468"/>
      <c r="D8" s="468"/>
      <c r="E8" s="468"/>
      <c r="F8" s="468"/>
      <c r="G8" s="468"/>
      <c r="H8" s="468"/>
      <c r="I8" s="468"/>
      <c r="J8" s="468"/>
    </row>
    <row r="9" spans="2:10" ht="12.75">
      <c r="B9" s="59"/>
      <c r="C9" s="59"/>
      <c r="D9" s="59"/>
      <c r="E9" s="59"/>
      <c r="F9" s="59"/>
      <c r="G9" s="110"/>
      <c r="J9" s="70" t="s">
        <v>403</v>
      </c>
    </row>
    <row r="10" spans="1:10" ht="57.75" customHeight="1">
      <c r="A10" s="60" t="s">
        <v>261</v>
      </c>
      <c r="B10" s="61" t="s">
        <v>191</v>
      </c>
      <c r="C10" s="462" t="s">
        <v>262</v>
      </c>
      <c r="D10" s="463"/>
      <c r="E10" s="464"/>
      <c r="F10" s="105" t="s">
        <v>263</v>
      </c>
      <c r="G10" s="65" t="s">
        <v>319</v>
      </c>
      <c r="H10" s="65" t="s">
        <v>319</v>
      </c>
      <c r="I10" s="65" t="s">
        <v>321</v>
      </c>
      <c r="J10" s="65" t="s">
        <v>402</v>
      </c>
    </row>
    <row r="11" spans="1:12" s="58" customFormat="1" ht="12.75">
      <c r="A11" s="66">
        <v>1</v>
      </c>
      <c r="B11" s="103">
        <v>1</v>
      </c>
      <c r="C11" s="465" t="s">
        <v>264</v>
      </c>
      <c r="D11" s="466"/>
      <c r="E11" s="467"/>
      <c r="F11" s="106" t="s">
        <v>265</v>
      </c>
      <c r="G11" s="104">
        <v>4</v>
      </c>
      <c r="H11" s="104">
        <v>5</v>
      </c>
      <c r="I11" s="104">
        <v>6</v>
      </c>
      <c r="J11" s="104">
        <v>4</v>
      </c>
      <c r="L11" s="71"/>
    </row>
    <row r="12" spans="1:12" s="63" customFormat="1" ht="12.75">
      <c r="A12" s="93"/>
      <c r="B12" s="473"/>
      <c r="C12" s="474"/>
      <c r="D12" s="475"/>
      <c r="E12" s="476"/>
      <c r="F12" s="477"/>
      <c r="G12" s="478"/>
      <c r="H12" s="478"/>
      <c r="I12" s="479"/>
      <c r="J12" s="478"/>
      <c r="L12" s="67"/>
    </row>
    <row r="13" spans="1:12" s="63" customFormat="1" ht="18.75">
      <c r="A13" s="94"/>
      <c r="B13" s="360" t="s">
        <v>255</v>
      </c>
      <c r="C13" s="361"/>
      <c r="D13" s="362"/>
      <c r="E13" s="363"/>
      <c r="F13" s="364"/>
      <c r="G13" s="334">
        <f>G14+G34+G42+G52+G81+G107+G134+G144+G155+G166+G174+G185+G197+G208+G219</f>
        <v>147215.6</v>
      </c>
      <c r="H13" s="334">
        <f>H14+H34+H42+H52+H81+H107+H134+H144+H155+H166+H174+H185+H197+H208+H219</f>
        <v>100211.2</v>
      </c>
      <c r="I13" s="335">
        <f>I14+I34+I42+I52+I81+I107+I134+I144+I155+I166+I174+I185+I197+I208+I219</f>
        <v>4498.1</v>
      </c>
      <c r="J13" s="334">
        <f>J14+J34+J42+J52+J81+J107+J134+J144+J155+J166+J174+J185+J197+J208+J219</f>
        <v>151713.7</v>
      </c>
      <c r="K13" s="114"/>
      <c r="L13" s="67"/>
    </row>
    <row r="14" spans="1:12" s="63" customFormat="1" ht="47.25">
      <c r="A14" s="94"/>
      <c r="B14" s="351" t="s">
        <v>52</v>
      </c>
      <c r="C14" s="330" t="s">
        <v>179</v>
      </c>
      <c r="D14" s="331" t="s">
        <v>266</v>
      </c>
      <c r="E14" s="332" t="s">
        <v>267</v>
      </c>
      <c r="F14" s="416"/>
      <c r="G14" s="334">
        <f>G15+G29</f>
        <v>946.5</v>
      </c>
      <c r="H14" s="334">
        <f>H15+H29</f>
        <v>948.5</v>
      </c>
      <c r="I14" s="335">
        <f>I15+I29</f>
        <v>50</v>
      </c>
      <c r="J14" s="334">
        <f>J15+J29</f>
        <v>996.5</v>
      </c>
      <c r="K14" s="114"/>
      <c r="L14" s="67"/>
    </row>
    <row r="15" spans="1:12" s="68" customFormat="1" ht="25.5">
      <c r="A15" s="95"/>
      <c r="B15" s="340" t="s">
        <v>47</v>
      </c>
      <c r="C15" s="330" t="s">
        <v>179</v>
      </c>
      <c r="D15" s="331" t="s">
        <v>268</v>
      </c>
      <c r="E15" s="332" t="s">
        <v>267</v>
      </c>
      <c r="F15" s="416"/>
      <c r="G15" s="334">
        <f>G19+G16</f>
        <v>766.5</v>
      </c>
      <c r="H15" s="334">
        <f>H19+H16</f>
        <v>767.5</v>
      </c>
      <c r="I15" s="334">
        <f>I19+I16</f>
        <v>50</v>
      </c>
      <c r="J15" s="334">
        <f>J19+J16</f>
        <v>816.5</v>
      </c>
      <c r="K15" s="114"/>
      <c r="L15" s="72"/>
    </row>
    <row r="16" spans="1:12" s="68" customFormat="1" ht="76.5">
      <c r="A16" s="95"/>
      <c r="B16" s="292" t="s">
        <v>0</v>
      </c>
      <c r="C16" s="161" t="s">
        <v>179</v>
      </c>
      <c r="D16" s="161" t="s">
        <v>268</v>
      </c>
      <c r="E16" s="162" t="s">
        <v>396</v>
      </c>
      <c r="F16" s="416"/>
      <c r="G16" s="133">
        <f>G17</f>
        <v>0</v>
      </c>
      <c r="H16" s="133"/>
      <c r="I16" s="134">
        <f>I17</f>
        <v>50</v>
      </c>
      <c r="J16" s="133">
        <f>J17</f>
        <v>50</v>
      </c>
      <c r="K16" s="114"/>
      <c r="L16" s="72"/>
    </row>
    <row r="17" spans="1:12" s="68" customFormat="1" ht="25.5">
      <c r="A17" s="95"/>
      <c r="B17" s="129" t="s">
        <v>77</v>
      </c>
      <c r="C17" s="161" t="s">
        <v>179</v>
      </c>
      <c r="D17" s="161" t="s">
        <v>268</v>
      </c>
      <c r="E17" s="162" t="s">
        <v>396</v>
      </c>
      <c r="F17" s="333" t="s">
        <v>304</v>
      </c>
      <c r="G17" s="133">
        <f>G18</f>
        <v>0</v>
      </c>
      <c r="H17" s="133"/>
      <c r="I17" s="134">
        <f>I18</f>
        <v>50</v>
      </c>
      <c r="J17" s="133">
        <f>J18</f>
        <v>50</v>
      </c>
      <c r="K17" s="114"/>
      <c r="L17" s="72"/>
    </row>
    <row r="18" spans="1:12" s="68" customFormat="1" ht="18.75">
      <c r="A18" s="95"/>
      <c r="B18" s="129" t="s">
        <v>78</v>
      </c>
      <c r="C18" s="161" t="s">
        <v>179</v>
      </c>
      <c r="D18" s="161" t="s">
        <v>268</v>
      </c>
      <c r="E18" s="162" t="s">
        <v>396</v>
      </c>
      <c r="F18" s="333" t="s">
        <v>79</v>
      </c>
      <c r="G18" s="133">
        <v>0</v>
      </c>
      <c r="H18" s="133"/>
      <c r="I18" s="134">
        <v>50</v>
      </c>
      <c r="J18" s="133">
        <v>50</v>
      </c>
      <c r="K18" s="114"/>
      <c r="L18" s="72"/>
    </row>
    <row r="19" spans="1:12" s="63" customFormat="1" ht="18.75">
      <c r="A19" s="94"/>
      <c r="B19" s="129" t="s">
        <v>48</v>
      </c>
      <c r="C19" s="352" t="s">
        <v>179</v>
      </c>
      <c r="D19" s="260" t="s">
        <v>268</v>
      </c>
      <c r="E19" s="164" t="s">
        <v>57</v>
      </c>
      <c r="F19" s="333"/>
      <c r="G19" s="334">
        <f>G20+G24+G26+G22</f>
        <v>766.5</v>
      </c>
      <c r="H19" s="334">
        <f>H20+H24+H26+H22</f>
        <v>767.5</v>
      </c>
      <c r="I19" s="334">
        <f>I20+I24+I26+I22</f>
        <v>0</v>
      </c>
      <c r="J19" s="334">
        <f>J20+J24+J26+J22</f>
        <v>766.5</v>
      </c>
      <c r="K19" s="114"/>
      <c r="L19" s="67"/>
    </row>
    <row r="20" spans="1:12" s="63" customFormat="1" ht="25.5">
      <c r="A20" s="94"/>
      <c r="B20" s="129" t="s">
        <v>147</v>
      </c>
      <c r="C20" s="130" t="s">
        <v>179</v>
      </c>
      <c r="D20" s="131" t="s">
        <v>268</v>
      </c>
      <c r="E20" s="164" t="s">
        <v>57</v>
      </c>
      <c r="F20" s="132" t="s">
        <v>148</v>
      </c>
      <c r="G20" s="135">
        <f>G21</f>
        <v>236.5</v>
      </c>
      <c r="H20" s="135">
        <f>H21</f>
        <v>286.5</v>
      </c>
      <c r="I20" s="350">
        <f>I21</f>
        <v>-4.5</v>
      </c>
      <c r="J20" s="135">
        <f>J21</f>
        <v>232</v>
      </c>
      <c r="K20" s="114"/>
      <c r="L20" s="67"/>
    </row>
    <row r="21" spans="1:12" s="63" customFormat="1" ht="25.5">
      <c r="A21" s="94"/>
      <c r="B21" s="129" t="s">
        <v>149</v>
      </c>
      <c r="C21" s="130" t="s">
        <v>179</v>
      </c>
      <c r="D21" s="131" t="s">
        <v>268</v>
      </c>
      <c r="E21" s="164" t="s">
        <v>57</v>
      </c>
      <c r="F21" s="132" t="s">
        <v>150</v>
      </c>
      <c r="G21" s="135">
        <v>236.5</v>
      </c>
      <c r="H21" s="135">
        <f>125+161.5</f>
        <v>286.5</v>
      </c>
      <c r="I21" s="350">
        <v>-4.5</v>
      </c>
      <c r="J21" s="135">
        <f>G21+I21</f>
        <v>232</v>
      </c>
      <c r="K21" s="114"/>
      <c r="L21" s="67"/>
    </row>
    <row r="22" spans="1:12" s="63" customFormat="1" ht="18.75">
      <c r="A22" s="94"/>
      <c r="B22" s="120" t="s">
        <v>151</v>
      </c>
      <c r="C22" s="130" t="s">
        <v>179</v>
      </c>
      <c r="D22" s="131" t="s">
        <v>268</v>
      </c>
      <c r="E22" s="164" t="s">
        <v>57</v>
      </c>
      <c r="F22" s="132" t="s">
        <v>152</v>
      </c>
      <c r="G22" s="135">
        <f>G23</f>
        <v>0</v>
      </c>
      <c r="H22" s="135"/>
      <c r="I22" s="350">
        <f>I23</f>
        <v>4.5</v>
      </c>
      <c r="J22" s="135">
        <f>J23</f>
        <v>4.5</v>
      </c>
      <c r="K22" s="114"/>
      <c r="L22" s="67"/>
    </row>
    <row r="23" spans="1:12" s="63" customFormat="1" ht="25.5">
      <c r="A23" s="94"/>
      <c r="B23" s="120" t="s">
        <v>330</v>
      </c>
      <c r="C23" s="130" t="s">
        <v>179</v>
      </c>
      <c r="D23" s="131" t="s">
        <v>268</v>
      </c>
      <c r="E23" s="164" t="s">
        <v>57</v>
      </c>
      <c r="F23" s="132" t="s">
        <v>331</v>
      </c>
      <c r="G23" s="135">
        <v>0</v>
      </c>
      <c r="H23" s="135"/>
      <c r="I23" s="350">
        <v>4.5</v>
      </c>
      <c r="J23" s="135">
        <v>4.5</v>
      </c>
      <c r="K23" s="114"/>
      <c r="L23" s="67"/>
    </row>
    <row r="24" spans="1:12" s="63" customFormat="1" ht="18.75">
      <c r="A24" s="94"/>
      <c r="B24" s="129" t="s">
        <v>213</v>
      </c>
      <c r="C24" s="130" t="s">
        <v>179</v>
      </c>
      <c r="D24" s="131" t="s">
        <v>268</v>
      </c>
      <c r="E24" s="126" t="s">
        <v>57</v>
      </c>
      <c r="F24" s="132" t="s">
        <v>227</v>
      </c>
      <c r="G24" s="135">
        <f>G25</f>
        <v>175.1</v>
      </c>
      <c r="H24" s="135">
        <f>H25</f>
        <v>165</v>
      </c>
      <c r="I24" s="350">
        <f>I25</f>
        <v>0</v>
      </c>
      <c r="J24" s="135">
        <f>J25</f>
        <v>175.1</v>
      </c>
      <c r="K24" s="114"/>
      <c r="L24" s="67"/>
    </row>
    <row r="25" spans="1:12" s="63" customFormat="1" ht="18.75">
      <c r="A25" s="94"/>
      <c r="B25" s="129" t="s">
        <v>166</v>
      </c>
      <c r="C25" s="130" t="s">
        <v>179</v>
      </c>
      <c r="D25" s="131" t="s">
        <v>268</v>
      </c>
      <c r="E25" s="126" t="s">
        <v>57</v>
      </c>
      <c r="F25" s="132" t="s">
        <v>175</v>
      </c>
      <c r="G25" s="135">
        <v>175.1</v>
      </c>
      <c r="H25" s="135">
        <f>100+65</f>
        <v>165</v>
      </c>
      <c r="I25" s="350">
        <v>0</v>
      </c>
      <c r="J25" s="135">
        <f>G25+I25</f>
        <v>175.1</v>
      </c>
      <c r="K25" s="114"/>
      <c r="L25" s="67"/>
    </row>
    <row r="26" spans="1:12" s="63" customFormat="1" ht="25.5">
      <c r="A26" s="94"/>
      <c r="B26" s="129" t="s">
        <v>77</v>
      </c>
      <c r="C26" s="130" t="s">
        <v>179</v>
      </c>
      <c r="D26" s="131" t="s">
        <v>268</v>
      </c>
      <c r="E26" s="164" t="s">
        <v>57</v>
      </c>
      <c r="F26" s="204">
        <v>600</v>
      </c>
      <c r="G26" s="135">
        <f>G27</f>
        <v>354.9</v>
      </c>
      <c r="H26" s="135">
        <f>H27</f>
        <v>316</v>
      </c>
      <c r="I26" s="350">
        <f>I27</f>
        <v>0</v>
      </c>
      <c r="J26" s="135">
        <f>J27</f>
        <v>354.9</v>
      </c>
      <c r="K26" s="114"/>
      <c r="L26" s="67"/>
    </row>
    <row r="27" spans="1:12" s="63" customFormat="1" ht="18.75">
      <c r="A27" s="94"/>
      <c r="B27" s="129" t="s">
        <v>78</v>
      </c>
      <c r="C27" s="130" t="s">
        <v>179</v>
      </c>
      <c r="D27" s="131" t="s">
        <v>268</v>
      </c>
      <c r="E27" s="126" t="s">
        <v>57</v>
      </c>
      <c r="F27" s="204" t="s">
        <v>79</v>
      </c>
      <c r="G27" s="135">
        <v>354.9</v>
      </c>
      <c r="H27" s="135">
        <v>316</v>
      </c>
      <c r="I27" s="350">
        <v>0</v>
      </c>
      <c r="J27" s="135">
        <f>G27+I27</f>
        <v>354.9</v>
      </c>
      <c r="K27" s="114"/>
      <c r="L27" s="67"/>
    </row>
    <row r="28" spans="1:12" s="63" customFormat="1" ht="13.5" customHeight="1">
      <c r="A28" s="94"/>
      <c r="B28" s="129"/>
      <c r="C28" s="130"/>
      <c r="D28" s="131"/>
      <c r="E28" s="126"/>
      <c r="F28" s="132"/>
      <c r="G28" s="133"/>
      <c r="H28" s="133"/>
      <c r="I28" s="134"/>
      <c r="J28" s="133"/>
      <c r="K28" s="114"/>
      <c r="L28" s="67"/>
    </row>
    <row r="29" spans="1:12" s="63" customFormat="1" ht="25.5">
      <c r="A29" s="94"/>
      <c r="B29" s="340" t="s">
        <v>37</v>
      </c>
      <c r="C29" s="330" t="s">
        <v>179</v>
      </c>
      <c r="D29" s="331" t="s">
        <v>264</v>
      </c>
      <c r="E29" s="332" t="s">
        <v>267</v>
      </c>
      <c r="F29" s="333"/>
      <c r="G29" s="334">
        <f aca="true" t="shared" si="0" ref="G29:J31">G30</f>
        <v>180</v>
      </c>
      <c r="H29" s="334">
        <f t="shared" si="0"/>
        <v>181</v>
      </c>
      <c r="I29" s="335">
        <f t="shared" si="0"/>
        <v>0</v>
      </c>
      <c r="J29" s="334">
        <f t="shared" si="0"/>
        <v>180</v>
      </c>
      <c r="K29" s="114"/>
      <c r="L29" s="67"/>
    </row>
    <row r="30" spans="1:12" s="63" customFormat="1" ht="18.75">
      <c r="A30" s="94"/>
      <c r="B30" s="129" t="s">
        <v>48</v>
      </c>
      <c r="C30" s="352" t="s">
        <v>179</v>
      </c>
      <c r="D30" s="260" t="s">
        <v>264</v>
      </c>
      <c r="E30" s="164" t="s">
        <v>57</v>
      </c>
      <c r="F30" s="333"/>
      <c r="G30" s="133">
        <f t="shared" si="0"/>
        <v>180</v>
      </c>
      <c r="H30" s="133">
        <f t="shared" si="0"/>
        <v>181</v>
      </c>
      <c r="I30" s="134">
        <f t="shared" si="0"/>
        <v>0</v>
      </c>
      <c r="J30" s="133">
        <f t="shared" si="0"/>
        <v>180</v>
      </c>
      <c r="K30" s="114"/>
      <c r="L30" s="67"/>
    </row>
    <row r="31" spans="1:12" s="63" customFormat="1" ht="25.5">
      <c r="A31" s="94"/>
      <c r="B31" s="129" t="s">
        <v>147</v>
      </c>
      <c r="C31" s="130" t="s">
        <v>179</v>
      </c>
      <c r="D31" s="131" t="s">
        <v>264</v>
      </c>
      <c r="E31" s="164" t="s">
        <v>57</v>
      </c>
      <c r="F31" s="132" t="s">
        <v>148</v>
      </c>
      <c r="G31" s="133">
        <f t="shared" si="0"/>
        <v>180</v>
      </c>
      <c r="H31" s="133">
        <f t="shared" si="0"/>
        <v>181</v>
      </c>
      <c r="I31" s="134">
        <f t="shared" si="0"/>
        <v>0</v>
      </c>
      <c r="J31" s="133">
        <f t="shared" si="0"/>
        <v>180</v>
      </c>
      <c r="K31" s="114"/>
      <c r="L31" s="67"/>
    </row>
    <row r="32" spans="1:12" s="63" customFormat="1" ht="25.5">
      <c r="A32" s="94"/>
      <c r="B32" s="129" t="s">
        <v>149</v>
      </c>
      <c r="C32" s="130" t="s">
        <v>179</v>
      </c>
      <c r="D32" s="131" t="s">
        <v>264</v>
      </c>
      <c r="E32" s="164" t="s">
        <v>57</v>
      </c>
      <c r="F32" s="132" t="s">
        <v>150</v>
      </c>
      <c r="G32" s="133">
        <v>180</v>
      </c>
      <c r="H32" s="133">
        <v>181</v>
      </c>
      <c r="I32" s="134"/>
      <c r="J32" s="135">
        <f>G32+I32</f>
        <v>180</v>
      </c>
      <c r="K32" s="114"/>
      <c r="L32" s="67"/>
    </row>
    <row r="33" spans="1:12" s="63" customFormat="1" ht="13.5" customHeight="1">
      <c r="A33" s="94"/>
      <c r="B33" s="311"/>
      <c r="C33" s="347"/>
      <c r="D33" s="348"/>
      <c r="E33" s="167"/>
      <c r="F33" s="349"/>
      <c r="G33" s="135"/>
      <c r="H33" s="135"/>
      <c r="I33" s="350"/>
      <c r="J33" s="135"/>
      <c r="K33" s="114"/>
      <c r="L33" s="67"/>
    </row>
    <row r="34" spans="1:11" ht="31.5" customHeight="1">
      <c r="A34" s="96"/>
      <c r="B34" s="353" t="s">
        <v>137</v>
      </c>
      <c r="C34" s="342" t="s">
        <v>186</v>
      </c>
      <c r="D34" s="343" t="s">
        <v>266</v>
      </c>
      <c r="E34" s="149" t="s">
        <v>267</v>
      </c>
      <c r="F34" s="344"/>
      <c r="G34" s="345">
        <f>G35+G38</f>
        <v>82</v>
      </c>
      <c r="H34" s="345">
        <f>H35+H38</f>
        <v>84</v>
      </c>
      <c r="I34" s="346">
        <f>I35+I38</f>
        <v>0</v>
      </c>
      <c r="J34" s="345">
        <f>J35+J38</f>
        <v>82</v>
      </c>
      <c r="K34" s="114"/>
    </row>
    <row r="35" spans="1:11" ht="31.5" customHeight="1">
      <c r="A35" s="96"/>
      <c r="B35" s="311" t="s">
        <v>143</v>
      </c>
      <c r="C35" s="347" t="s">
        <v>186</v>
      </c>
      <c r="D35" s="348" t="s">
        <v>266</v>
      </c>
      <c r="E35" s="167" t="s">
        <v>144</v>
      </c>
      <c r="F35" s="349"/>
      <c r="G35" s="135">
        <f>G36</f>
        <v>41</v>
      </c>
      <c r="H35" s="135">
        <f aca="true" t="shared" si="1" ref="H35:J36">H36</f>
        <v>42</v>
      </c>
      <c r="I35" s="350">
        <f t="shared" si="1"/>
        <v>0</v>
      </c>
      <c r="J35" s="135">
        <f t="shared" si="1"/>
        <v>41</v>
      </c>
      <c r="K35" s="114"/>
    </row>
    <row r="36" spans="1:11" ht="31.5" customHeight="1">
      <c r="A36" s="96"/>
      <c r="B36" s="129" t="s">
        <v>147</v>
      </c>
      <c r="C36" s="130" t="s">
        <v>186</v>
      </c>
      <c r="D36" s="131" t="s">
        <v>266</v>
      </c>
      <c r="E36" s="126" t="s">
        <v>144</v>
      </c>
      <c r="F36" s="132">
        <v>200</v>
      </c>
      <c r="G36" s="135">
        <f>G37</f>
        <v>41</v>
      </c>
      <c r="H36" s="135">
        <f t="shared" si="1"/>
        <v>42</v>
      </c>
      <c r="I36" s="350">
        <f t="shared" si="1"/>
        <v>0</v>
      </c>
      <c r="J36" s="135">
        <f t="shared" si="1"/>
        <v>41</v>
      </c>
      <c r="K36" s="114"/>
    </row>
    <row r="37" spans="1:11" ht="31.5" customHeight="1">
      <c r="A37" s="96"/>
      <c r="B37" s="129" t="s">
        <v>149</v>
      </c>
      <c r="C37" s="130" t="s">
        <v>186</v>
      </c>
      <c r="D37" s="131" t="s">
        <v>266</v>
      </c>
      <c r="E37" s="126" t="s">
        <v>144</v>
      </c>
      <c r="F37" s="132">
        <v>240</v>
      </c>
      <c r="G37" s="135">
        <v>41</v>
      </c>
      <c r="H37" s="135">
        <v>42</v>
      </c>
      <c r="I37" s="350"/>
      <c r="J37" s="135">
        <f>G37+I37</f>
        <v>41</v>
      </c>
      <c r="K37" s="114"/>
    </row>
    <row r="38" spans="1:11" ht="35.25" customHeight="1">
      <c r="A38" s="96"/>
      <c r="B38" s="129" t="s">
        <v>146</v>
      </c>
      <c r="C38" s="130" t="s">
        <v>186</v>
      </c>
      <c r="D38" s="131" t="s">
        <v>266</v>
      </c>
      <c r="E38" s="126" t="s">
        <v>58</v>
      </c>
      <c r="F38" s="132"/>
      <c r="G38" s="135">
        <f>G39</f>
        <v>41</v>
      </c>
      <c r="H38" s="135">
        <f aca="true" t="shared" si="2" ref="H38:J39">H39</f>
        <v>42</v>
      </c>
      <c r="I38" s="350">
        <f t="shared" si="2"/>
        <v>0</v>
      </c>
      <c r="J38" s="135">
        <f t="shared" si="2"/>
        <v>41</v>
      </c>
      <c r="K38" s="114"/>
    </row>
    <row r="39" spans="1:11" ht="27" customHeight="1">
      <c r="A39" s="96"/>
      <c r="B39" s="129" t="s">
        <v>147</v>
      </c>
      <c r="C39" s="130" t="s">
        <v>186</v>
      </c>
      <c r="D39" s="131" t="s">
        <v>266</v>
      </c>
      <c r="E39" s="126" t="s">
        <v>58</v>
      </c>
      <c r="F39" s="132">
        <v>200</v>
      </c>
      <c r="G39" s="135">
        <f>G40</f>
        <v>41</v>
      </c>
      <c r="H39" s="135">
        <f t="shared" si="2"/>
        <v>42</v>
      </c>
      <c r="I39" s="350">
        <f t="shared" si="2"/>
        <v>0</v>
      </c>
      <c r="J39" s="135">
        <f t="shared" si="2"/>
        <v>41</v>
      </c>
      <c r="K39" s="114"/>
    </row>
    <row r="40" spans="1:11" ht="24" customHeight="1">
      <c r="A40" s="96"/>
      <c r="B40" s="129" t="s">
        <v>149</v>
      </c>
      <c r="C40" s="130" t="s">
        <v>186</v>
      </c>
      <c r="D40" s="131" t="s">
        <v>266</v>
      </c>
      <c r="E40" s="126" t="s">
        <v>58</v>
      </c>
      <c r="F40" s="132">
        <v>240</v>
      </c>
      <c r="G40" s="135">
        <v>41</v>
      </c>
      <c r="H40" s="135">
        <v>42</v>
      </c>
      <c r="I40" s="350"/>
      <c r="J40" s="135">
        <f>G40+I40</f>
        <v>41</v>
      </c>
      <c r="K40" s="114"/>
    </row>
    <row r="41" spans="1:12" s="63" customFormat="1" ht="13.5" customHeight="1">
      <c r="A41" s="94"/>
      <c r="B41" s="311"/>
      <c r="C41" s="347"/>
      <c r="D41" s="348"/>
      <c r="E41" s="167"/>
      <c r="F41" s="349"/>
      <c r="G41" s="135"/>
      <c r="H41" s="135"/>
      <c r="I41" s="350"/>
      <c r="J41" s="135"/>
      <c r="K41" s="114"/>
      <c r="L41" s="67"/>
    </row>
    <row r="42" spans="1:12" s="63" customFormat="1" ht="47.25">
      <c r="A42" s="94"/>
      <c r="B42" s="329" t="s">
        <v>135</v>
      </c>
      <c r="C42" s="330" t="s">
        <v>182</v>
      </c>
      <c r="D42" s="331" t="s">
        <v>266</v>
      </c>
      <c r="E42" s="332" t="s">
        <v>267</v>
      </c>
      <c r="F42" s="333"/>
      <c r="G42" s="334">
        <f>G43+G46</f>
        <v>940.3</v>
      </c>
      <c r="H42" s="334">
        <f>H43+H46</f>
        <v>943.3</v>
      </c>
      <c r="I42" s="335">
        <f>I43+I46</f>
        <v>0</v>
      </c>
      <c r="J42" s="334">
        <f>J43+J46</f>
        <v>940.3</v>
      </c>
      <c r="K42" s="114"/>
      <c r="L42" s="67"/>
    </row>
    <row r="43" spans="1:12" s="63" customFormat="1" ht="25.5">
      <c r="A43" s="94"/>
      <c r="B43" s="300" t="s">
        <v>46</v>
      </c>
      <c r="C43" s="352" t="s">
        <v>182</v>
      </c>
      <c r="D43" s="260" t="s">
        <v>266</v>
      </c>
      <c r="E43" s="164" t="s">
        <v>136</v>
      </c>
      <c r="F43" s="333"/>
      <c r="G43" s="133">
        <f>G44</f>
        <v>652.3</v>
      </c>
      <c r="H43" s="133">
        <f aca="true" t="shared" si="3" ref="H43:J44">H44</f>
        <v>653.3</v>
      </c>
      <c r="I43" s="134">
        <f t="shared" si="3"/>
        <v>0</v>
      </c>
      <c r="J43" s="133">
        <f t="shared" si="3"/>
        <v>652.3</v>
      </c>
      <c r="K43" s="114"/>
      <c r="L43" s="67"/>
    </row>
    <row r="44" spans="1:12" s="63" customFormat="1" ht="18.75">
      <c r="A44" s="94"/>
      <c r="B44" s="129" t="s">
        <v>213</v>
      </c>
      <c r="C44" s="322" t="s">
        <v>182</v>
      </c>
      <c r="D44" s="152" t="s">
        <v>266</v>
      </c>
      <c r="E44" s="153" t="s">
        <v>136</v>
      </c>
      <c r="F44" s="204" t="s">
        <v>227</v>
      </c>
      <c r="G44" s="133">
        <f>G45</f>
        <v>652.3</v>
      </c>
      <c r="H44" s="133">
        <f t="shared" si="3"/>
        <v>653.3</v>
      </c>
      <c r="I44" s="134">
        <f t="shared" si="3"/>
        <v>0</v>
      </c>
      <c r="J44" s="133">
        <f t="shared" si="3"/>
        <v>652.3</v>
      </c>
      <c r="K44" s="114"/>
      <c r="L44" s="67"/>
    </row>
    <row r="45" spans="1:12" s="63" customFormat="1" ht="18.75">
      <c r="A45" s="94"/>
      <c r="B45" s="129" t="s">
        <v>166</v>
      </c>
      <c r="C45" s="322" t="s">
        <v>182</v>
      </c>
      <c r="D45" s="152" t="s">
        <v>266</v>
      </c>
      <c r="E45" s="153" t="s">
        <v>136</v>
      </c>
      <c r="F45" s="204" t="s">
        <v>175</v>
      </c>
      <c r="G45" s="133">
        <v>652.3</v>
      </c>
      <c r="H45" s="133">
        <v>653.3</v>
      </c>
      <c r="I45" s="134"/>
      <c r="J45" s="135">
        <f>G45+I45</f>
        <v>652.3</v>
      </c>
      <c r="K45" s="114"/>
      <c r="L45" s="67"/>
    </row>
    <row r="46" spans="1:12" s="63" customFormat="1" ht="25.5">
      <c r="A46" s="94"/>
      <c r="B46" s="311" t="s">
        <v>35</v>
      </c>
      <c r="C46" s="347" t="s">
        <v>182</v>
      </c>
      <c r="D46" s="348" t="s">
        <v>266</v>
      </c>
      <c r="E46" s="167" t="s">
        <v>59</v>
      </c>
      <c r="F46" s="349"/>
      <c r="G46" s="135">
        <f>G47+G49</f>
        <v>288</v>
      </c>
      <c r="H46" s="135">
        <f>H47+H49</f>
        <v>290</v>
      </c>
      <c r="I46" s="350">
        <f>I47+I49</f>
        <v>0</v>
      </c>
      <c r="J46" s="135">
        <f>J47+J49</f>
        <v>288</v>
      </c>
      <c r="K46" s="114"/>
      <c r="L46" s="67"/>
    </row>
    <row r="47" spans="1:11" ht="25.5">
      <c r="A47" s="96"/>
      <c r="B47" s="129" t="s">
        <v>147</v>
      </c>
      <c r="C47" s="352" t="s">
        <v>182</v>
      </c>
      <c r="D47" s="260" t="s">
        <v>266</v>
      </c>
      <c r="E47" s="126" t="s">
        <v>59</v>
      </c>
      <c r="F47" s="132" t="s">
        <v>148</v>
      </c>
      <c r="G47" s="135">
        <f>G48</f>
        <v>61</v>
      </c>
      <c r="H47" s="135">
        <f>H48</f>
        <v>62</v>
      </c>
      <c r="I47" s="350">
        <f>I48</f>
        <v>0</v>
      </c>
      <c r="J47" s="135">
        <f>J48</f>
        <v>61</v>
      </c>
      <c r="K47" s="114"/>
    </row>
    <row r="48" spans="1:11" ht="25.5">
      <c r="A48" s="96"/>
      <c r="B48" s="129" t="s">
        <v>149</v>
      </c>
      <c r="C48" s="322" t="s">
        <v>182</v>
      </c>
      <c r="D48" s="152" t="s">
        <v>266</v>
      </c>
      <c r="E48" s="126" t="s">
        <v>59</v>
      </c>
      <c r="F48" s="132" t="s">
        <v>150</v>
      </c>
      <c r="G48" s="135">
        <v>61</v>
      </c>
      <c r="H48" s="135">
        <v>62</v>
      </c>
      <c r="I48" s="350"/>
      <c r="J48" s="135">
        <f>G48+I48</f>
        <v>61</v>
      </c>
      <c r="K48" s="114"/>
    </row>
    <row r="49" spans="1:12" s="63" customFormat="1" ht="18.75">
      <c r="A49" s="94"/>
      <c r="B49" s="129" t="s">
        <v>213</v>
      </c>
      <c r="C49" s="322" t="s">
        <v>182</v>
      </c>
      <c r="D49" s="152" t="s">
        <v>266</v>
      </c>
      <c r="E49" s="153" t="s">
        <v>59</v>
      </c>
      <c r="F49" s="204" t="s">
        <v>227</v>
      </c>
      <c r="G49" s="135">
        <f>G50</f>
        <v>227</v>
      </c>
      <c r="H49" s="135">
        <f>H50</f>
        <v>228</v>
      </c>
      <c r="I49" s="350">
        <f>I50</f>
        <v>0</v>
      </c>
      <c r="J49" s="135">
        <f>J50</f>
        <v>227</v>
      </c>
      <c r="K49" s="114"/>
      <c r="L49" s="67"/>
    </row>
    <row r="50" spans="1:12" s="63" customFormat="1" ht="18.75">
      <c r="A50" s="94"/>
      <c r="B50" s="129" t="s">
        <v>166</v>
      </c>
      <c r="C50" s="347" t="s">
        <v>182</v>
      </c>
      <c r="D50" s="348" t="s">
        <v>266</v>
      </c>
      <c r="E50" s="153" t="s">
        <v>59</v>
      </c>
      <c r="F50" s="204" t="s">
        <v>175</v>
      </c>
      <c r="G50" s="135">
        <v>227</v>
      </c>
      <c r="H50" s="135">
        <v>228</v>
      </c>
      <c r="I50" s="350"/>
      <c r="J50" s="135">
        <f>G50+I50</f>
        <v>227</v>
      </c>
      <c r="K50" s="114"/>
      <c r="L50" s="67"/>
    </row>
    <row r="51" spans="1:12" s="63" customFormat="1" ht="12" customHeight="1">
      <c r="A51" s="94"/>
      <c r="B51" s="129"/>
      <c r="C51" s="322"/>
      <c r="D51" s="152"/>
      <c r="E51" s="153"/>
      <c r="F51" s="204"/>
      <c r="G51" s="135"/>
      <c r="H51" s="135"/>
      <c r="I51" s="350"/>
      <c r="J51" s="135"/>
      <c r="K51" s="114"/>
      <c r="L51" s="67"/>
    </row>
    <row r="52" spans="1:12" s="63" customFormat="1" ht="78.75">
      <c r="A52" s="94"/>
      <c r="B52" s="329" t="s">
        <v>36</v>
      </c>
      <c r="C52" s="330" t="s">
        <v>181</v>
      </c>
      <c r="D52" s="331" t="s">
        <v>266</v>
      </c>
      <c r="E52" s="332" t="s">
        <v>267</v>
      </c>
      <c r="F52" s="333"/>
      <c r="G52" s="334">
        <f>G53+G65+G68+G71+G74+G77+G56+G62+G59</f>
        <v>5019.599999999999</v>
      </c>
      <c r="H52" s="334">
        <f>H53+H65+H68+H71+H74+H77+H56+H62+H59</f>
        <v>3238</v>
      </c>
      <c r="I52" s="334">
        <f>I53+I65+I68+I71+I74+I77+I56+I62+I59</f>
        <v>-571</v>
      </c>
      <c r="J52" s="334">
        <f>J53+J65+J68+J71+J74+J77+J56+J62+J59</f>
        <v>4448.599999999999</v>
      </c>
      <c r="K52" s="114"/>
      <c r="L52" s="67"/>
    </row>
    <row r="53" spans="1:12" s="63" customFormat="1" ht="25.5">
      <c r="A53" s="94"/>
      <c r="B53" s="129" t="s">
        <v>250</v>
      </c>
      <c r="C53" s="322" t="s">
        <v>181</v>
      </c>
      <c r="D53" s="152" t="s">
        <v>266</v>
      </c>
      <c r="E53" s="153" t="s">
        <v>176</v>
      </c>
      <c r="F53" s="204"/>
      <c r="G53" s="370">
        <f>G54</f>
        <v>2000</v>
      </c>
      <c r="H53" s="367">
        <f aca="true" t="shared" si="4" ref="H53:J54">H54</f>
        <v>2001</v>
      </c>
      <c r="I53" s="368">
        <f t="shared" si="4"/>
        <v>0</v>
      </c>
      <c r="J53" s="370">
        <f t="shared" si="4"/>
        <v>2000</v>
      </c>
      <c r="K53" s="114"/>
      <c r="L53" s="67"/>
    </row>
    <row r="54" spans="1:12" s="63" customFormat="1" ht="18.75">
      <c r="A54" s="94"/>
      <c r="B54" s="129" t="s">
        <v>213</v>
      </c>
      <c r="C54" s="322" t="s">
        <v>181</v>
      </c>
      <c r="D54" s="152" t="s">
        <v>266</v>
      </c>
      <c r="E54" s="153" t="s">
        <v>176</v>
      </c>
      <c r="F54" s="204" t="s">
        <v>227</v>
      </c>
      <c r="G54" s="370">
        <f>G55</f>
        <v>2000</v>
      </c>
      <c r="H54" s="367">
        <f t="shared" si="4"/>
        <v>2001</v>
      </c>
      <c r="I54" s="368">
        <f t="shared" si="4"/>
        <v>0</v>
      </c>
      <c r="J54" s="370">
        <f t="shared" si="4"/>
        <v>2000</v>
      </c>
      <c r="K54" s="114"/>
      <c r="L54" s="67"/>
    </row>
    <row r="55" spans="1:12" s="63" customFormat="1" ht="18.75">
      <c r="A55" s="94"/>
      <c r="B55" s="129" t="s">
        <v>166</v>
      </c>
      <c r="C55" s="322" t="s">
        <v>181</v>
      </c>
      <c r="D55" s="152" t="s">
        <v>266</v>
      </c>
      <c r="E55" s="153" t="s">
        <v>176</v>
      </c>
      <c r="F55" s="204" t="s">
        <v>175</v>
      </c>
      <c r="G55" s="370">
        <v>2000</v>
      </c>
      <c r="H55" s="367">
        <v>2001</v>
      </c>
      <c r="I55" s="368">
        <v>0</v>
      </c>
      <c r="J55" s="369">
        <f>G55+I55</f>
        <v>2000</v>
      </c>
      <c r="K55" s="114"/>
      <c r="L55" s="67"/>
    </row>
    <row r="56" spans="1:12" s="63" customFormat="1" ht="18.75">
      <c r="A56" s="94"/>
      <c r="B56" s="301" t="s">
        <v>347</v>
      </c>
      <c r="C56" s="322" t="s">
        <v>181</v>
      </c>
      <c r="D56" s="152" t="s">
        <v>266</v>
      </c>
      <c r="E56" s="153" t="s">
        <v>348</v>
      </c>
      <c r="F56" s="204"/>
      <c r="G56" s="133">
        <f aca="true" t="shared" si="5" ref="G56:J57">G57</f>
        <v>1213.1</v>
      </c>
      <c r="H56" s="133">
        <f t="shared" si="5"/>
        <v>0</v>
      </c>
      <c r="I56" s="133">
        <f t="shared" si="5"/>
        <v>0</v>
      </c>
      <c r="J56" s="133">
        <f t="shared" si="5"/>
        <v>1213.1</v>
      </c>
      <c r="K56" s="114"/>
      <c r="L56" s="67"/>
    </row>
    <row r="57" spans="1:12" s="63" customFormat="1" ht="18.75">
      <c r="A57" s="94"/>
      <c r="B57" s="120" t="s">
        <v>213</v>
      </c>
      <c r="C57" s="322" t="s">
        <v>181</v>
      </c>
      <c r="D57" s="152" t="s">
        <v>266</v>
      </c>
      <c r="E57" s="153" t="s">
        <v>348</v>
      </c>
      <c r="F57" s="204" t="s">
        <v>227</v>
      </c>
      <c r="G57" s="133">
        <f t="shared" si="5"/>
        <v>1213.1</v>
      </c>
      <c r="H57" s="133">
        <f t="shared" si="5"/>
        <v>0</v>
      </c>
      <c r="I57" s="133">
        <f t="shared" si="5"/>
        <v>0</v>
      </c>
      <c r="J57" s="133">
        <f t="shared" si="5"/>
        <v>1213.1</v>
      </c>
      <c r="K57" s="114"/>
      <c r="L57" s="67"/>
    </row>
    <row r="58" spans="1:12" s="63" customFormat="1" ht="18.75">
      <c r="A58" s="94"/>
      <c r="B58" s="120" t="s">
        <v>166</v>
      </c>
      <c r="C58" s="322" t="s">
        <v>181</v>
      </c>
      <c r="D58" s="152" t="s">
        <v>266</v>
      </c>
      <c r="E58" s="153" t="s">
        <v>348</v>
      </c>
      <c r="F58" s="204" t="s">
        <v>175</v>
      </c>
      <c r="G58" s="133">
        <v>1213.1</v>
      </c>
      <c r="H58" s="367"/>
      <c r="I58" s="368">
        <v>0</v>
      </c>
      <c r="J58" s="135">
        <f>G58+I58</f>
        <v>1213.1</v>
      </c>
      <c r="K58" s="114"/>
      <c r="L58" s="67"/>
    </row>
    <row r="59" spans="1:12" s="63" customFormat="1" ht="25.5">
      <c r="A59" s="94"/>
      <c r="B59" s="292" t="s">
        <v>351</v>
      </c>
      <c r="C59" s="322" t="s">
        <v>181</v>
      </c>
      <c r="D59" s="152" t="s">
        <v>266</v>
      </c>
      <c r="E59" s="153" t="s">
        <v>352</v>
      </c>
      <c r="F59" s="204"/>
      <c r="G59" s="133">
        <f>G60</f>
        <v>6</v>
      </c>
      <c r="H59" s="133">
        <f aca="true" t="shared" si="6" ref="H59:J60">H60</f>
        <v>0</v>
      </c>
      <c r="I59" s="133">
        <f t="shared" si="6"/>
        <v>0</v>
      </c>
      <c r="J59" s="133">
        <f t="shared" si="6"/>
        <v>6</v>
      </c>
      <c r="K59" s="114"/>
      <c r="L59" s="67"/>
    </row>
    <row r="60" spans="1:12" s="63" customFormat="1" ht="18.75">
      <c r="A60" s="94"/>
      <c r="B60" s="120" t="s">
        <v>151</v>
      </c>
      <c r="C60" s="322" t="s">
        <v>181</v>
      </c>
      <c r="D60" s="152" t="s">
        <v>266</v>
      </c>
      <c r="E60" s="153" t="s">
        <v>352</v>
      </c>
      <c r="F60" s="204" t="s">
        <v>152</v>
      </c>
      <c r="G60" s="133">
        <f>G61</f>
        <v>6</v>
      </c>
      <c r="H60" s="133">
        <f t="shared" si="6"/>
        <v>0</v>
      </c>
      <c r="I60" s="133">
        <f t="shared" si="6"/>
        <v>0</v>
      </c>
      <c r="J60" s="133">
        <f t="shared" si="6"/>
        <v>6</v>
      </c>
      <c r="K60" s="114"/>
      <c r="L60" s="67"/>
    </row>
    <row r="61" spans="1:12" s="63" customFormat="1" ht="25.5">
      <c r="A61" s="94"/>
      <c r="B61" s="120" t="s">
        <v>153</v>
      </c>
      <c r="C61" s="322" t="s">
        <v>181</v>
      </c>
      <c r="D61" s="152" t="s">
        <v>266</v>
      </c>
      <c r="E61" s="153" t="s">
        <v>352</v>
      </c>
      <c r="F61" s="204" t="s">
        <v>154</v>
      </c>
      <c r="G61" s="133">
        <v>6</v>
      </c>
      <c r="H61" s="367"/>
      <c r="I61" s="134">
        <v>0</v>
      </c>
      <c r="J61" s="135">
        <f>G61+I61</f>
        <v>6</v>
      </c>
      <c r="K61" s="114"/>
      <c r="L61" s="67"/>
    </row>
    <row r="62" spans="1:12" s="63" customFormat="1" ht="25.5">
      <c r="A62" s="94"/>
      <c r="B62" s="302" t="s">
        <v>349</v>
      </c>
      <c r="C62" s="322" t="s">
        <v>181</v>
      </c>
      <c r="D62" s="152" t="s">
        <v>266</v>
      </c>
      <c r="E62" s="153" t="s">
        <v>350</v>
      </c>
      <c r="F62" s="204"/>
      <c r="G62" s="133">
        <f>G63</f>
        <v>487.9</v>
      </c>
      <c r="H62" s="133">
        <f aca="true" t="shared" si="7" ref="H62:J63">H63</f>
        <v>0</v>
      </c>
      <c r="I62" s="133">
        <f t="shared" si="7"/>
        <v>0</v>
      </c>
      <c r="J62" s="133">
        <f t="shared" si="7"/>
        <v>487.9</v>
      </c>
      <c r="K62" s="114"/>
      <c r="L62" s="67"/>
    </row>
    <row r="63" spans="1:12" s="63" customFormat="1" ht="25.5">
      <c r="A63" s="94"/>
      <c r="B63" s="129" t="s">
        <v>147</v>
      </c>
      <c r="C63" s="322" t="s">
        <v>181</v>
      </c>
      <c r="D63" s="152" t="s">
        <v>266</v>
      </c>
      <c r="E63" s="153" t="s">
        <v>350</v>
      </c>
      <c r="F63" s="204" t="s">
        <v>148</v>
      </c>
      <c r="G63" s="133">
        <f>G64</f>
        <v>487.9</v>
      </c>
      <c r="H63" s="133">
        <f t="shared" si="7"/>
        <v>0</v>
      </c>
      <c r="I63" s="133">
        <f t="shared" si="7"/>
        <v>0</v>
      </c>
      <c r="J63" s="133">
        <f t="shared" si="7"/>
        <v>487.9</v>
      </c>
      <c r="K63" s="114"/>
      <c r="L63" s="67"/>
    </row>
    <row r="64" spans="1:12" s="63" customFormat="1" ht="25.5">
      <c r="A64" s="94"/>
      <c r="B64" s="129" t="s">
        <v>149</v>
      </c>
      <c r="C64" s="322" t="s">
        <v>181</v>
      </c>
      <c r="D64" s="152" t="s">
        <v>266</v>
      </c>
      <c r="E64" s="153" t="s">
        <v>350</v>
      </c>
      <c r="F64" s="204" t="s">
        <v>150</v>
      </c>
      <c r="G64" s="133">
        <v>487.9</v>
      </c>
      <c r="H64" s="367"/>
      <c r="I64" s="368">
        <v>0</v>
      </c>
      <c r="J64" s="135">
        <f>G64+I64</f>
        <v>487.9</v>
      </c>
      <c r="K64" s="114"/>
      <c r="L64" s="67"/>
    </row>
    <row r="65" spans="1:12" s="63" customFormat="1" ht="25.5">
      <c r="A65" s="94"/>
      <c r="B65" s="308" t="s">
        <v>250</v>
      </c>
      <c r="C65" s="130" t="s">
        <v>181</v>
      </c>
      <c r="D65" s="131" t="s">
        <v>266</v>
      </c>
      <c r="E65" s="126" t="s">
        <v>60</v>
      </c>
      <c r="F65" s="132"/>
      <c r="G65" s="133">
        <f>G66</f>
        <v>303</v>
      </c>
      <c r="H65" s="367">
        <f aca="true" t="shared" si="8" ref="H65:J66">H66</f>
        <v>176</v>
      </c>
      <c r="I65" s="368">
        <f t="shared" si="8"/>
        <v>0</v>
      </c>
      <c r="J65" s="133">
        <f t="shared" si="8"/>
        <v>303</v>
      </c>
      <c r="K65" s="114"/>
      <c r="L65" s="67"/>
    </row>
    <row r="66" spans="1:12" s="63" customFormat="1" ht="18.75">
      <c r="A66" s="94"/>
      <c r="B66" s="129" t="s">
        <v>213</v>
      </c>
      <c r="C66" s="322" t="s">
        <v>181</v>
      </c>
      <c r="D66" s="152" t="s">
        <v>266</v>
      </c>
      <c r="E66" s="153" t="s">
        <v>60</v>
      </c>
      <c r="F66" s="204" t="s">
        <v>227</v>
      </c>
      <c r="G66" s="133">
        <f>G67</f>
        <v>303</v>
      </c>
      <c r="H66" s="133">
        <f t="shared" si="8"/>
        <v>176</v>
      </c>
      <c r="I66" s="134">
        <f t="shared" si="8"/>
        <v>0</v>
      </c>
      <c r="J66" s="370">
        <f t="shared" si="8"/>
        <v>303</v>
      </c>
      <c r="K66" s="114"/>
      <c r="L66" s="67"/>
    </row>
    <row r="67" spans="1:12" s="63" customFormat="1" ht="18.75">
      <c r="A67" s="94"/>
      <c r="B67" s="129" t="s">
        <v>166</v>
      </c>
      <c r="C67" s="322" t="s">
        <v>181</v>
      </c>
      <c r="D67" s="152" t="s">
        <v>266</v>
      </c>
      <c r="E67" s="153" t="s">
        <v>60</v>
      </c>
      <c r="F67" s="204" t="s">
        <v>175</v>
      </c>
      <c r="G67" s="133">
        <v>303</v>
      </c>
      <c r="H67" s="133">
        <v>176</v>
      </c>
      <c r="I67" s="134">
        <v>0</v>
      </c>
      <c r="J67" s="135">
        <f>G67+I67</f>
        <v>303</v>
      </c>
      <c r="K67" s="114"/>
      <c r="L67" s="67"/>
    </row>
    <row r="68" spans="2:11" ht="12.75">
      <c r="B68" s="323" t="s">
        <v>50</v>
      </c>
      <c r="C68" s="130" t="s">
        <v>181</v>
      </c>
      <c r="D68" s="131" t="s">
        <v>266</v>
      </c>
      <c r="E68" s="324">
        <v>8018</v>
      </c>
      <c r="F68" s="325"/>
      <c r="G68" s="133">
        <f>G69</f>
        <v>875</v>
      </c>
      <c r="H68" s="133">
        <f aca="true" t="shared" si="9" ref="H68:J69">H69</f>
        <v>1003</v>
      </c>
      <c r="I68" s="134">
        <f t="shared" si="9"/>
        <v>-546</v>
      </c>
      <c r="J68" s="133">
        <f t="shared" si="9"/>
        <v>329</v>
      </c>
      <c r="K68" s="114"/>
    </row>
    <row r="69" spans="2:11" ht="25.5">
      <c r="B69" s="129" t="s">
        <v>147</v>
      </c>
      <c r="C69" s="322" t="s">
        <v>181</v>
      </c>
      <c r="D69" s="152" t="s">
        <v>266</v>
      </c>
      <c r="E69" s="126" t="s">
        <v>61</v>
      </c>
      <c r="F69" s="132" t="s">
        <v>148</v>
      </c>
      <c r="G69" s="133">
        <f>G70</f>
        <v>875</v>
      </c>
      <c r="H69" s="133">
        <f t="shared" si="9"/>
        <v>1003</v>
      </c>
      <c r="I69" s="134">
        <f t="shared" si="9"/>
        <v>-546</v>
      </c>
      <c r="J69" s="133">
        <f t="shared" si="9"/>
        <v>329</v>
      </c>
      <c r="K69" s="114"/>
    </row>
    <row r="70" spans="2:11" ht="25.5">
      <c r="B70" s="129" t="s">
        <v>149</v>
      </c>
      <c r="C70" s="322" t="s">
        <v>181</v>
      </c>
      <c r="D70" s="152" t="s">
        <v>266</v>
      </c>
      <c r="E70" s="126" t="s">
        <v>61</v>
      </c>
      <c r="F70" s="132" t="s">
        <v>150</v>
      </c>
      <c r="G70" s="133">
        <v>875</v>
      </c>
      <c r="H70" s="133">
        <f>546+457</f>
        <v>1003</v>
      </c>
      <c r="I70" s="134">
        <v>-546</v>
      </c>
      <c r="J70" s="135">
        <f>G70+I70</f>
        <v>329</v>
      </c>
      <c r="K70" s="114"/>
    </row>
    <row r="71" spans="2:11" ht="38.25">
      <c r="B71" s="129" t="s">
        <v>269</v>
      </c>
      <c r="C71" s="322" t="s">
        <v>181</v>
      </c>
      <c r="D71" s="152" t="s">
        <v>266</v>
      </c>
      <c r="E71" s="126" t="s">
        <v>270</v>
      </c>
      <c r="F71" s="132"/>
      <c r="G71" s="133">
        <f>G72</f>
        <v>5</v>
      </c>
      <c r="H71" s="133">
        <f aca="true" t="shared" si="10" ref="H71:J72">H72</f>
        <v>6</v>
      </c>
      <c r="I71" s="134">
        <f t="shared" si="10"/>
        <v>0</v>
      </c>
      <c r="J71" s="133">
        <f t="shared" si="10"/>
        <v>5</v>
      </c>
      <c r="K71" s="114"/>
    </row>
    <row r="72" spans="2:11" ht="12.75">
      <c r="B72" s="129" t="s">
        <v>151</v>
      </c>
      <c r="C72" s="130" t="s">
        <v>181</v>
      </c>
      <c r="D72" s="131" t="s">
        <v>266</v>
      </c>
      <c r="E72" s="126" t="s">
        <v>270</v>
      </c>
      <c r="F72" s="132" t="s">
        <v>152</v>
      </c>
      <c r="G72" s="133">
        <f>G73</f>
        <v>5</v>
      </c>
      <c r="H72" s="133">
        <f t="shared" si="10"/>
        <v>6</v>
      </c>
      <c r="I72" s="134">
        <f t="shared" si="10"/>
        <v>0</v>
      </c>
      <c r="J72" s="133">
        <f t="shared" si="10"/>
        <v>5</v>
      </c>
      <c r="K72" s="114"/>
    </row>
    <row r="73" spans="2:11" ht="25.5">
      <c r="B73" s="129" t="s">
        <v>153</v>
      </c>
      <c r="C73" s="130" t="s">
        <v>181</v>
      </c>
      <c r="D73" s="131" t="s">
        <v>266</v>
      </c>
      <c r="E73" s="126" t="s">
        <v>270</v>
      </c>
      <c r="F73" s="132" t="s">
        <v>154</v>
      </c>
      <c r="G73" s="133">
        <v>5</v>
      </c>
      <c r="H73" s="133">
        <v>6</v>
      </c>
      <c r="I73" s="134"/>
      <c r="J73" s="135">
        <f>G73+I73</f>
        <v>5</v>
      </c>
      <c r="K73" s="114"/>
    </row>
    <row r="74" spans="2:11" ht="12.75">
      <c r="B74" s="129" t="s">
        <v>207</v>
      </c>
      <c r="C74" s="130" t="s">
        <v>181</v>
      </c>
      <c r="D74" s="131" t="s">
        <v>266</v>
      </c>
      <c r="E74" s="126" t="s">
        <v>279</v>
      </c>
      <c r="F74" s="132"/>
      <c r="G74" s="133">
        <f>G75</f>
        <v>25</v>
      </c>
      <c r="H74" s="133">
        <f aca="true" t="shared" si="11" ref="H74:J75">H75</f>
        <v>26</v>
      </c>
      <c r="I74" s="134">
        <f t="shared" si="11"/>
        <v>-25</v>
      </c>
      <c r="J74" s="133">
        <f t="shared" si="11"/>
        <v>0</v>
      </c>
      <c r="K74" s="114"/>
    </row>
    <row r="75" spans="2:11" ht="25.5">
      <c r="B75" s="129" t="s">
        <v>147</v>
      </c>
      <c r="C75" s="130" t="s">
        <v>181</v>
      </c>
      <c r="D75" s="131" t="s">
        <v>266</v>
      </c>
      <c r="E75" s="126" t="s">
        <v>279</v>
      </c>
      <c r="F75" s="132" t="s">
        <v>148</v>
      </c>
      <c r="G75" s="133">
        <f>G76</f>
        <v>25</v>
      </c>
      <c r="H75" s="133">
        <f t="shared" si="11"/>
        <v>26</v>
      </c>
      <c r="I75" s="134">
        <f t="shared" si="11"/>
        <v>-25</v>
      </c>
      <c r="J75" s="133">
        <f t="shared" si="11"/>
        <v>0</v>
      </c>
      <c r="K75" s="114"/>
    </row>
    <row r="76" spans="2:11" ht="25.5">
      <c r="B76" s="129" t="s">
        <v>149</v>
      </c>
      <c r="C76" s="130" t="s">
        <v>181</v>
      </c>
      <c r="D76" s="131" t="s">
        <v>266</v>
      </c>
      <c r="E76" s="126" t="s">
        <v>279</v>
      </c>
      <c r="F76" s="132" t="s">
        <v>150</v>
      </c>
      <c r="G76" s="133">
        <v>25</v>
      </c>
      <c r="H76" s="133">
        <v>26</v>
      </c>
      <c r="I76" s="134">
        <v>-25</v>
      </c>
      <c r="J76" s="135">
        <f>G76+I76</f>
        <v>0</v>
      </c>
      <c r="K76" s="114"/>
    </row>
    <row r="77" spans="2:11" ht="25.5">
      <c r="B77" s="129" t="s">
        <v>332</v>
      </c>
      <c r="C77" s="130" t="s">
        <v>181</v>
      </c>
      <c r="D77" s="131" t="s">
        <v>266</v>
      </c>
      <c r="E77" s="126" t="s">
        <v>333</v>
      </c>
      <c r="F77" s="132"/>
      <c r="G77" s="133">
        <f aca="true" t="shared" si="12" ref="G77:J78">G78</f>
        <v>104.6</v>
      </c>
      <c r="H77" s="133">
        <f t="shared" si="12"/>
        <v>26</v>
      </c>
      <c r="I77" s="133">
        <f t="shared" si="12"/>
        <v>0</v>
      </c>
      <c r="J77" s="133">
        <f t="shared" si="12"/>
        <v>104.6</v>
      </c>
      <c r="K77" s="114"/>
    </row>
    <row r="78" spans="2:11" ht="25.5">
      <c r="B78" s="129" t="s">
        <v>147</v>
      </c>
      <c r="C78" s="130" t="s">
        <v>181</v>
      </c>
      <c r="D78" s="131" t="s">
        <v>266</v>
      </c>
      <c r="E78" s="126" t="s">
        <v>333</v>
      </c>
      <c r="F78" s="132" t="s">
        <v>148</v>
      </c>
      <c r="G78" s="133">
        <f t="shared" si="12"/>
        <v>104.6</v>
      </c>
      <c r="H78" s="133">
        <f t="shared" si="12"/>
        <v>26</v>
      </c>
      <c r="I78" s="134">
        <f t="shared" si="12"/>
        <v>0</v>
      </c>
      <c r="J78" s="133">
        <f t="shared" si="12"/>
        <v>104.6</v>
      </c>
      <c r="K78" s="114"/>
    </row>
    <row r="79" spans="2:11" ht="25.5">
      <c r="B79" s="129" t="s">
        <v>149</v>
      </c>
      <c r="C79" s="130" t="s">
        <v>181</v>
      </c>
      <c r="D79" s="131" t="s">
        <v>266</v>
      </c>
      <c r="E79" s="126" t="s">
        <v>333</v>
      </c>
      <c r="F79" s="132" t="s">
        <v>150</v>
      </c>
      <c r="G79" s="133">
        <v>104.6</v>
      </c>
      <c r="H79" s="133">
        <v>26</v>
      </c>
      <c r="I79" s="134">
        <v>0</v>
      </c>
      <c r="J79" s="135">
        <f>G79+I79</f>
        <v>104.6</v>
      </c>
      <c r="K79" s="114"/>
    </row>
    <row r="80" spans="2:11" ht="12.75">
      <c r="B80" s="323"/>
      <c r="C80" s="322"/>
      <c r="D80" s="328"/>
      <c r="E80" s="324"/>
      <c r="F80" s="325"/>
      <c r="G80" s="324"/>
      <c r="H80" s="324"/>
      <c r="I80" s="327"/>
      <c r="J80" s="324"/>
      <c r="K80" s="114"/>
    </row>
    <row r="81" spans="1:12" s="75" customFormat="1" ht="63">
      <c r="A81" s="74"/>
      <c r="B81" s="417" t="s">
        <v>51</v>
      </c>
      <c r="C81" s="330" t="s">
        <v>183</v>
      </c>
      <c r="D81" s="331" t="s">
        <v>266</v>
      </c>
      <c r="E81" s="332" t="s">
        <v>267</v>
      </c>
      <c r="F81" s="418"/>
      <c r="G81" s="334">
        <f>G90+G97+G103+G82+G100+G85</f>
        <v>20559.8</v>
      </c>
      <c r="H81" s="334">
        <f>H90+H97+H103+H82+H100+H85</f>
        <v>4447.2</v>
      </c>
      <c r="I81" s="334">
        <f>I90+I97+I103+I82+I100+I85</f>
        <v>-860.4000000000001</v>
      </c>
      <c r="J81" s="334">
        <f>J90+J97+J103+J82+J100+J85</f>
        <v>19699.399999999998</v>
      </c>
      <c r="K81" s="114"/>
      <c r="L81" s="76"/>
    </row>
    <row r="82" spans="1:12" s="75" customFormat="1" ht="12.75">
      <c r="A82" s="74"/>
      <c r="B82" s="129" t="s">
        <v>294</v>
      </c>
      <c r="C82" s="130" t="s">
        <v>183</v>
      </c>
      <c r="D82" s="131" t="s">
        <v>266</v>
      </c>
      <c r="E82" s="126" t="s">
        <v>293</v>
      </c>
      <c r="F82" s="339"/>
      <c r="G82" s="133">
        <f>G83</f>
        <v>700</v>
      </c>
      <c r="H82" s="133">
        <f aca="true" t="shared" si="13" ref="H82:J83">H83</f>
        <v>701</v>
      </c>
      <c r="I82" s="134">
        <f t="shared" si="13"/>
        <v>0</v>
      </c>
      <c r="J82" s="133">
        <f t="shared" si="13"/>
        <v>700</v>
      </c>
      <c r="K82" s="114"/>
      <c r="L82" s="76"/>
    </row>
    <row r="83" spans="1:12" s="75" customFormat="1" ht="25.5">
      <c r="A83" s="74"/>
      <c r="B83" s="129" t="s">
        <v>147</v>
      </c>
      <c r="C83" s="130" t="s">
        <v>183</v>
      </c>
      <c r="D83" s="131" t="s">
        <v>266</v>
      </c>
      <c r="E83" s="126" t="s">
        <v>293</v>
      </c>
      <c r="F83" s="132" t="s">
        <v>148</v>
      </c>
      <c r="G83" s="133">
        <f>G84</f>
        <v>700</v>
      </c>
      <c r="H83" s="133">
        <f t="shared" si="13"/>
        <v>701</v>
      </c>
      <c r="I83" s="134">
        <f t="shared" si="13"/>
        <v>0</v>
      </c>
      <c r="J83" s="133">
        <f t="shared" si="13"/>
        <v>700</v>
      </c>
      <c r="K83" s="114"/>
      <c r="L83" s="76"/>
    </row>
    <row r="84" spans="1:12" s="75" customFormat="1" ht="25.5">
      <c r="A84" s="74"/>
      <c r="B84" s="129" t="s">
        <v>149</v>
      </c>
      <c r="C84" s="130" t="s">
        <v>183</v>
      </c>
      <c r="D84" s="131" t="s">
        <v>266</v>
      </c>
      <c r="E84" s="126" t="s">
        <v>293</v>
      </c>
      <c r="F84" s="132" t="s">
        <v>150</v>
      </c>
      <c r="G84" s="133">
        <v>700</v>
      </c>
      <c r="H84" s="133">
        <v>701</v>
      </c>
      <c r="I84" s="134">
        <v>0</v>
      </c>
      <c r="J84" s="135">
        <f>G84+I84</f>
        <v>700</v>
      </c>
      <c r="K84" s="114"/>
      <c r="L84" s="76"/>
    </row>
    <row r="85" spans="1:12" s="75" customFormat="1" ht="25.5">
      <c r="A85" s="74"/>
      <c r="B85" s="290" t="s">
        <v>338</v>
      </c>
      <c r="C85" s="130" t="s">
        <v>183</v>
      </c>
      <c r="D85" s="131" t="s">
        <v>266</v>
      </c>
      <c r="E85" s="126" t="s">
        <v>339</v>
      </c>
      <c r="F85" s="132"/>
      <c r="G85" s="133">
        <f>G88+G87</f>
        <v>16232.9</v>
      </c>
      <c r="H85" s="133">
        <f>H88+H87</f>
        <v>0</v>
      </c>
      <c r="I85" s="133">
        <f>I88+I87</f>
        <v>-712.7</v>
      </c>
      <c r="J85" s="133">
        <f>J88+J87</f>
        <v>15520.199999999999</v>
      </c>
      <c r="K85" s="114"/>
      <c r="L85" s="76"/>
    </row>
    <row r="86" spans="1:12" s="75" customFormat="1" ht="12.75">
      <c r="A86" s="74"/>
      <c r="B86" s="129" t="s">
        <v>213</v>
      </c>
      <c r="C86" s="322" t="s">
        <v>183</v>
      </c>
      <c r="D86" s="152" t="s">
        <v>266</v>
      </c>
      <c r="E86" s="153" t="s">
        <v>339</v>
      </c>
      <c r="F86" s="204" t="s">
        <v>227</v>
      </c>
      <c r="G86" s="133">
        <f>G87</f>
        <v>14169.9</v>
      </c>
      <c r="H86" s="133">
        <f>H87</f>
        <v>0</v>
      </c>
      <c r="I86" s="133">
        <f>I87</f>
        <v>-712.7</v>
      </c>
      <c r="J86" s="133">
        <f>J87</f>
        <v>13457.199999999999</v>
      </c>
      <c r="K86" s="114"/>
      <c r="L86" s="76"/>
    </row>
    <row r="87" spans="1:12" s="75" customFormat="1" ht="12.75">
      <c r="A87" s="74"/>
      <c r="B87" s="129" t="s">
        <v>166</v>
      </c>
      <c r="C87" s="322" t="s">
        <v>183</v>
      </c>
      <c r="D87" s="152" t="s">
        <v>266</v>
      </c>
      <c r="E87" s="153" t="s">
        <v>339</v>
      </c>
      <c r="F87" s="204" t="s">
        <v>175</v>
      </c>
      <c r="G87" s="133">
        <v>14169.9</v>
      </c>
      <c r="H87" s="133"/>
      <c r="I87" s="134">
        <v>-712.7</v>
      </c>
      <c r="J87" s="135">
        <f>G87+I87</f>
        <v>13457.199999999999</v>
      </c>
      <c r="K87" s="114"/>
      <c r="L87" s="76"/>
    </row>
    <row r="88" spans="1:12" s="75" customFormat="1" ht="25.5">
      <c r="A88" s="74"/>
      <c r="B88" s="120" t="s">
        <v>77</v>
      </c>
      <c r="C88" s="130" t="s">
        <v>183</v>
      </c>
      <c r="D88" s="131" t="s">
        <v>266</v>
      </c>
      <c r="E88" s="126" t="s">
        <v>339</v>
      </c>
      <c r="F88" s="132" t="s">
        <v>304</v>
      </c>
      <c r="G88" s="133">
        <f>G89</f>
        <v>2063</v>
      </c>
      <c r="H88" s="133">
        <f>H89</f>
        <v>0</v>
      </c>
      <c r="I88" s="133">
        <f>I89</f>
        <v>0</v>
      </c>
      <c r="J88" s="133">
        <f>J89</f>
        <v>2063</v>
      </c>
      <c r="K88" s="114"/>
      <c r="L88" s="76"/>
    </row>
    <row r="89" spans="1:12" s="75" customFormat="1" ht="12.75">
      <c r="A89" s="74"/>
      <c r="B89" s="120" t="s">
        <v>78</v>
      </c>
      <c r="C89" s="130" t="s">
        <v>183</v>
      </c>
      <c r="D89" s="131" t="s">
        <v>266</v>
      </c>
      <c r="E89" s="126" t="s">
        <v>339</v>
      </c>
      <c r="F89" s="132" t="s">
        <v>79</v>
      </c>
      <c r="G89" s="133">
        <v>2063</v>
      </c>
      <c r="H89" s="133"/>
      <c r="I89" s="134">
        <v>0</v>
      </c>
      <c r="J89" s="135">
        <f>G89+I89</f>
        <v>2063</v>
      </c>
      <c r="K89" s="114"/>
      <c r="L89" s="76"/>
    </row>
    <row r="90" spans="1:12" s="75" customFormat="1" ht="12.75">
      <c r="A90" s="74"/>
      <c r="B90" s="323" t="s">
        <v>50</v>
      </c>
      <c r="C90" s="130" t="s">
        <v>183</v>
      </c>
      <c r="D90" s="131" t="s">
        <v>266</v>
      </c>
      <c r="E90" s="324">
        <v>8018</v>
      </c>
      <c r="F90" s="325"/>
      <c r="G90" s="326">
        <f>G91+G93+G95</f>
        <v>3101.7</v>
      </c>
      <c r="H90" s="326">
        <f>H91+H93+H95</f>
        <v>3068</v>
      </c>
      <c r="I90" s="327">
        <f>I91+I93+I95</f>
        <v>-116.7</v>
      </c>
      <c r="J90" s="326">
        <f>J91+J93+J95</f>
        <v>2985</v>
      </c>
      <c r="K90" s="114"/>
      <c r="L90" s="76"/>
    </row>
    <row r="91" spans="1:12" s="75" customFormat="1" ht="25.5">
      <c r="A91" s="74"/>
      <c r="B91" s="129" t="s">
        <v>147</v>
      </c>
      <c r="C91" s="130" t="s">
        <v>183</v>
      </c>
      <c r="D91" s="131" t="s">
        <v>266</v>
      </c>
      <c r="E91" s="126" t="s">
        <v>61</v>
      </c>
      <c r="F91" s="132" t="s">
        <v>148</v>
      </c>
      <c r="G91" s="133">
        <f>G92</f>
        <v>600</v>
      </c>
      <c r="H91" s="133">
        <f>H92</f>
        <v>601</v>
      </c>
      <c r="I91" s="134">
        <f>I92</f>
        <v>0</v>
      </c>
      <c r="J91" s="133">
        <f>J92</f>
        <v>600</v>
      </c>
      <c r="K91" s="114"/>
      <c r="L91" s="76"/>
    </row>
    <row r="92" spans="1:12" s="75" customFormat="1" ht="25.5">
      <c r="A92" s="74"/>
      <c r="B92" s="129" t="s">
        <v>149</v>
      </c>
      <c r="C92" s="130" t="s">
        <v>183</v>
      </c>
      <c r="D92" s="131" t="s">
        <v>266</v>
      </c>
      <c r="E92" s="126" t="s">
        <v>61</v>
      </c>
      <c r="F92" s="132" t="s">
        <v>150</v>
      </c>
      <c r="G92" s="133">
        <v>600</v>
      </c>
      <c r="H92" s="133">
        <v>601</v>
      </c>
      <c r="I92" s="134"/>
      <c r="J92" s="135">
        <f>G92+I92</f>
        <v>600</v>
      </c>
      <c r="K92" s="114"/>
      <c r="L92" s="76"/>
    </row>
    <row r="93" spans="1:12" s="75" customFormat="1" ht="12.75">
      <c r="A93" s="74"/>
      <c r="B93" s="129" t="s">
        <v>213</v>
      </c>
      <c r="C93" s="322" t="s">
        <v>183</v>
      </c>
      <c r="D93" s="152" t="s">
        <v>266</v>
      </c>
      <c r="E93" s="153" t="s">
        <v>61</v>
      </c>
      <c r="F93" s="204" t="s">
        <v>227</v>
      </c>
      <c r="G93" s="133">
        <f>G94</f>
        <v>1986</v>
      </c>
      <c r="H93" s="133">
        <f>H94</f>
        <v>1986</v>
      </c>
      <c r="I93" s="134">
        <f>I94</f>
        <v>-116.7</v>
      </c>
      <c r="J93" s="133">
        <f>J94</f>
        <v>1869.3</v>
      </c>
      <c r="K93" s="114"/>
      <c r="L93" s="76"/>
    </row>
    <row r="94" spans="1:12" s="75" customFormat="1" ht="12.75">
      <c r="A94" s="74"/>
      <c r="B94" s="129" t="s">
        <v>166</v>
      </c>
      <c r="C94" s="322" t="s">
        <v>183</v>
      </c>
      <c r="D94" s="152" t="s">
        <v>266</v>
      </c>
      <c r="E94" s="153" t="s">
        <v>61</v>
      </c>
      <c r="F94" s="204" t="s">
        <v>175</v>
      </c>
      <c r="G94" s="133">
        <f>2136-150</f>
        <v>1986</v>
      </c>
      <c r="H94" s="133">
        <f>2136-150</f>
        <v>1986</v>
      </c>
      <c r="I94" s="134">
        <v>-116.7</v>
      </c>
      <c r="J94" s="135">
        <f>G94+I94</f>
        <v>1869.3</v>
      </c>
      <c r="K94" s="114"/>
      <c r="L94" s="76"/>
    </row>
    <row r="95" spans="1:12" s="75" customFormat="1" ht="25.5">
      <c r="A95" s="74"/>
      <c r="B95" s="129" t="s">
        <v>77</v>
      </c>
      <c r="C95" s="130" t="s">
        <v>183</v>
      </c>
      <c r="D95" s="152" t="s">
        <v>266</v>
      </c>
      <c r="E95" s="153" t="s">
        <v>61</v>
      </c>
      <c r="F95" s="204">
        <v>600</v>
      </c>
      <c r="G95" s="133">
        <f>G96</f>
        <v>515.7</v>
      </c>
      <c r="H95" s="133">
        <f>H96</f>
        <v>481</v>
      </c>
      <c r="I95" s="134">
        <f>I96</f>
        <v>0</v>
      </c>
      <c r="J95" s="133">
        <f>J96</f>
        <v>515.7</v>
      </c>
      <c r="K95" s="114"/>
      <c r="L95" s="76"/>
    </row>
    <row r="96" spans="1:12" s="75" customFormat="1" ht="12.75">
      <c r="A96" s="74"/>
      <c r="B96" s="129" t="s">
        <v>78</v>
      </c>
      <c r="C96" s="130" t="s">
        <v>183</v>
      </c>
      <c r="D96" s="152" t="s">
        <v>266</v>
      </c>
      <c r="E96" s="153" t="s">
        <v>61</v>
      </c>
      <c r="F96" s="204" t="s">
        <v>79</v>
      </c>
      <c r="G96" s="133">
        <v>515.7</v>
      </c>
      <c r="H96" s="133">
        <v>481</v>
      </c>
      <c r="I96" s="134">
        <v>0</v>
      </c>
      <c r="J96" s="135">
        <f>G96+I96</f>
        <v>515.7</v>
      </c>
      <c r="K96" s="114"/>
      <c r="L96" s="76"/>
    </row>
    <row r="97" spans="1:12" s="75" customFormat="1" ht="12.75" hidden="1">
      <c r="A97" s="74"/>
      <c r="B97" s="129" t="s">
        <v>316</v>
      </c>
      <c r="C97" s="130" t="s">
        <v>183</v>
      </c>
      <c r="D97" s="152" t="s">
        <v>266</v>
      </c>
      <c r="E97" s="153" t="s">
        <v>314</v>
      </c>
      <c r="F97" s="204"/>
      <c r="G97" s="133">
        <f>G98</f>
        <v>0</v>
      </c>
      <c r="H97" s="133">
        <f aca="true" t="shared" si="14" ref="H97:J104">H98</f>
        <v>151</v>
      </c>
      <c r="I97" s="134">
        <f t="shared" si="14"/>
        <v>0</v>
      </c>
      <c r="J97" s="133">
        <f t="shared" si="14"/>
        <v>0</v>
      </c>
      <c r="K97" s="114"/>
      <c r="L97" s="76"/>
    </row>
    <row r="98" spans="1:12" s="75" customFormat="1" ht="12.75" hidden="1">
      <c r="A98" s="74"/>
      <c r="B98" s="129" t="s">
        <v>213</v>
      </c>
      <c r="C98" s="322" t="s">
        <v>183</v>
      </c>
      <c r="D98" s="152" t="s">
        <v>266</v>
      </c>
      <c r="E98" s="153" t="s">
        <v>314</v>
      </c>
      <c r="F98" s="204" t="s">
        <v>227</v>
      </c>
      <c r="G98" s="133">
        <f>G99</f>
        <v>0</v>
      </c>
      <c r="H98" s="133">
        <f t="shared" si="14"/>
        <v>151</v>
      </c>
      <c r="I98" s="134">
        <f t="shared" si="14"/>
        <v>0</v>
      </c>
      <c r="J98" s="133">
        <f t="shared" si="14"/>
        <v>0</v>
      </c>
      <c r="K98" s="114"/>
      <c r="L98" s="76"/>
    </row>
    <row r="99" spans="1:12" s="75" customFormat="1" ht="12.75" hidden="1">
      <c r="A99" s="74"/>
      <c r="B99" s="129" t="s">
        <v>166</v>
      </c>
      <c r="C99" s="322" t="s">
        <v>183</v>
      </c>
      <c r="D99" s="152" t="s">
        <v>266</v>
      </c>
      <c r="E99" s="153" t="s">
        <v>314</v>
      </c>
      <c r="F99" s="204" t="s">
        <v>175</v>
      </c>
      <c r="G99" s="133">
        <v>0</v>
      </c>
      <c r="H99" s="133">
        <v>151</v>
      </c>
      <c r="I99" s="134">
        <v>0</v>
      </c>
      <c r="J99" s="135">
        <f>G99+I99</f>
        <v>0</v>
      </c>
      <c r="K99" s="114"/>
      <c r="L99" s="76"/>
    </row>
    <row r="100" spans="1:12" s="63" customFormat="1" ht="12.75">
      <c r="A100" s="64"/>
      <c r="B100" s="129" t="s">
        <v>313</v>
      </c>
      <c r="C100" s="130" t="s">
        <v>183</v>
      </c>
      <c r="D100" s="131" t="s">
        <v>266</v>
      </c>
      <c r="E100" s="126" t="s">
        <v>314</v>
      </c>
      <c r="F100" s="132"/>
      <c r="G100" s="133">
        <f>G101</f>
        <v>375.2</v>
      </c>
      <c r="H100" s="133">
        <f aca="true" t="shared" si="15" ref="H100:J101">H101</f>
        <v>376.2</v>
      </c>
      <c r="I100" s="134">
        <f t="shared" si="15"/>
        <v>0</v>
      </c>
      <c r="J100" s="133">
        <f t="shared" si="15"/>
        <v>375.2</v>
      </c>
      <c r="K100" s="114"/>
      <c r="L100" s="67"/>
    </row>
    <row r="101" spans="1:12" s="63" customFormat="1" ht="25.5">
      <c r="A101" s="64"/>
      <c r="B101" s="129" t="s">
        <v>147</v>
      </c>
      <c r="C101" s="130" t="s">
        <v>183</v>
      </c>
      <c r="D101" s="131" t="s">
        <v>266</v>
      </c>
      <c r="E101" s="126" t="s">
        <v>314</v>
      </c>
      <c r="F101" s="132" t="s">
        <v>148</v>
      </c>
      <c r="G101" s="133">
        <f>G102</f>
        <v>375.2</v>
      </c>
      <c r="H101" s="133">
        <f t="shared" si="15"/>
        <v>376.2</v>
      </c>
      <c r="I101" s="134">
        <f t="shared" si="15"/>
        <v>0</v>
      </c>
      <c r="J101" s="133">
        <f t="shared" si="15"/>
        <v>375.2</v>
      </c>
      <c r="K101" s="114"/>
      <c r="L101" s="67"/>
    </row>
    <row r="102" spans="1:12" s="63" customFormat="1" ht="25.5">
      <c r="A102" s="64"/>
      <c r="B102" s="129" t="s">
        <v>149</v>
      </c>
      <c r="C102" s="322" t="s">
        <v>183</v>
      </c>
      <c r="D102" s="131" t="s">
        <v>266</v>
      </c>
      <c r="E102" s="126" t="s">
        <v>314</v>
      </c>
      <c r="F102" s="132" t="s">
        <v>150</v>
      </c>
      <c r="G102" s="133">
        <v>375.2</v>
      </c>
      <c r="H102" s="133">
        <v>376.2</v>
      </c>
      <c r="I102" s="134">
        <v>0</v>
      </c>
      <c r="J102" s="135">
        <f>G102+I102</f>
        <v>375.2</v>
      </c>
      <c r="K102" s="114"/>
      <c r="L102" s="67"/>
    </row>
    <row r="103" spans="1:12" s="75" customFormat="1" ht="12.75">
      <c r="A103" s="74"/>
      <c r="B103" s="129" t="s">
        <v>316</v>
      </c>
      <c r="C103" s="130" t="s">
        <v>183</v>
      </c>
      <c r="D103" s="152" t="s">
        <v>266</v>
      </c>
      <c r="E103" s="153" t="s">
        <v>324</v>
      </c>
      <c r="F103" s="204"/>
      <c r="G103" s="133">
        <f>G104</f>
        <v>150</v>
      </c>
      <c r="H103" s="133">
        <f t="shared" si="14"/>
        <v>151</v>
      </c>
      <c r="I103" s="134">
        <f t="shared" si="14"/>
        <v>-31</v>
      </c>
      <c r="J103" s="133">
        <f t="shared" si="14"/>
        <v>119</v>
      </c>
      <c r="K103" s="114"/>
      <c r="L103" s="76"/>
    </row>
    <row r="104" spans="1:12" s="75" customFormat="1" ht="12.75">
      <c r="A104" s="74"/>
      <c r="B104" s="129" t="s">
        <v>213</v>
      </c>
      <c r="C104" s="322" t="s">
        <v>183</v>
      </c>
      <c r="D104" s="152" t="s">
        <v>266</v>
      </c>
      <c r="E104" s="153" t="s">
        <v>324</v>
      </c>
      <c r="F104" s="204" t="s">
        <v>227</v>
      </c>
      <c r="G104" s="133">
        <f>G105</f>
        <v>150</v>
      </c>
      <c r="H104" s="133">
        <f t="shared" si="14"/>
        <v>151</v>
      </c>
      <c r="I104" s="134">
        <f t="shared" si="14"/>
        <v>-31</v>
      </c>
      <c r="J104" s="133">
        <f t="shared" si="14"/>
        <v>119</v>
      </c>
      <c r="K104" s="114"/>
      <c r="L104" s="76"/>
    </row>
    <row r="105" spans="1:12" s="75" customFormat="1" ht="12.75">
      <c r="A105" s="74"/>
      <c r="B105" s="129" t="s">
        <v>166</v>
      </c>
      <c r="C105" s="322" t="s">
        <v>183</v>
      </c>
      <c r="D105" s="152" t="s">
        <v>266</v>
      </c>
      <c r="E105" s="153" t="s">
        <v>324</v>
      </c>
      <c r="F105" s="204" t="s">
        <v>175</v>
      </c>
      <c r="G105" s="133">
        <v>150</v>
      </c>
      <c r="H105" s="133">
        <v>151</v>
      </c>
      <c r="I105" s="134">
        <v>-31</v>
      </c>
      <c r="J105" s="135">
        <f>G105+I105</f>
        <v>119</v>
      </c>
      <c r="K105" s="114"/>
      <c r="L105" s="76"/>
    </row>
    <row r="106" spans="2:11" ht="12.75">
      <c r="B106" s="323"/>
      <c r="C106" s="323"/>
      <c r="D106" s="328"/>
      <c r="E106" s="324"/>
      <c r="F106" s="325"/>
      <c r="G106" s="324"/>
      <c r="H106" s="324"/>
      <c r="I106" s="327"/>
      <c r="J106" s="324"/>
      <c r="K106" s="114"/>
    </row>
    <row r="107" spans="1:11" ht="63">
      <c r="A107" s="96"/>
      <c r="B107" s="329" t="s">
        <v>53</v>
      </c>
      <c r="C107" s="330" t="s">
        <v>180</v>
      </c>
      <c r="D107" s="331" t="s">
        <v>266</v>
      </c>
      <c r="E107" s="332" t="s">
        <v>267</v>
      </c>
      <c r="F107" s="333"/>
      <c r="G107" s="334">
        <f>G109+G118</f>
        <v>703.4</v>
      </c>
      <c r="H107" s="334">
        <f>H109+H118</f>
        <v>1435</v>
      </c>
      <c r="I107" s="335">
        <f>I109+I118</f>
        <v>50</v>
      </c>
      <c r="J107" s="334">
        <f>J109+J118</f>
        <v>753.4</v>
      </c>
      <c r="K107" s="114"/>
    </row>
    <row r="108" spans="1:11" ht="11.25" customHeight="1">
      <c r="A108" s="96"/>
      <c r="B108" s="329"/>
      <c r="C108" s="330"/>
      <c r="D108" s="331"/>
      <c r="E108" s="332"/>
      <c r="F108" s="333"/>
      <c r="G108" s="334"/>
      <c r="H108" s="334"/>
      <c r="I108" s="335"/>
      <c r="J108" s="334"/>
      <c r="K108" s="114"/>
    </row>
    <row r="109" spans="1:12" s="75" customFormat="1" ht="25.5">
      <c r="A109" s="97"/>
      <c r="B109" s="336" t="s">
        <v>54</v>
      </c>
      <c r="C109" s="337" t="s">
        <v>180</v>
      </c>
      <c r="D109" s="338" t="s">
        <v>268</v>
      </c>
      <c r="E109" s="191" t="s">
        <v>267</v>
      </c>
      <c r="F109" s="339"/>
      <c r="G109" s="334">
        <f>G110</f>
        <v>406.4</v>
      </c>
      <c r="H109" s="334">
        <f>H110</f>
        <v>1137</v>
      </c>
      <c r="I109" s="334">
        <f>I110</f>
        <v>0</v>
      </c>
      <c r="J109" s="334">
        <f>J110</f>
        <v>406.4</v>
      </c>
      <c r="K109" s="114"/>
      <c r="L109" s="76"/>
    </row>
    <row r="110" spans="1:11" ht="18.75">
      <c r="A110" s="96"/>
      <c r="B110" s="129" t="s">
        <v>142</v>
      </c>
      <c r="C110" s="130" t="s">
        <v>180</v>
      </c>
      <c r="D110" s="131" t="s">
        <v>268</v>
      </c>
      <c r="E110" s="126" t="s">
        <v>69</v>
      </c>
      <c r="F110" s="132"/>
      <c r="G110" s="133">
        <f>G111+G113+G115</f>
        <v>406.4</v>
      </c>
      <c r="H110" s="133">
        <f>H111+H113+H115</f>
        <v>1137</v>
      </c>
      <c r="I110" s="133">
        <f>I111+I113+I115</f>
        <v>0</v>
      </c>
      <c r="J110" s="133">
        <f>J111+J113+J115</f>
        <v>406.4</v>
      </c>
      <c r="K110" s="114"/>
    </row>
    <row r="111" spans="1:11" ht="25.5">
      <c r="A111" s="96"/>
      <c r="B111" s="129" t="s">
        <v>147</v>
      </c>
      <c r="C111" s="130" t="s">
        <v>180</v>
      </c>
      <c r="D111" s="131" t="s">
        <v>268</v>
      </c>
      <c r="E111" s="126" t="s">
        <v>69</v>
      </c>
      <c r="F111" s="132" t="s">
        <v>148</v>
      </c>
      <c r="G111" s="133">
        <f>G112</f>
        <v>113</v>
      </c>
      <c r="H111" s="133">
        <f aca="true" t="shared" si="16" ref="H111:J115">H112</f>
        <v>379</v>
      </c>
      <c r="I111" s="134">
        <f t="shared" si="16"/>
        <v>-2</v>
      </c>
      <c r="J111" s="133">
        <f t="shared" si="16"/>
        <v>111</v>
      </c>
      <c r="K111" s="114"/>
    </row>
    <row r="112" spans="1:11" ht="25.5">
      <c r="A112" s="96"/>
      <c r="B112" s="129" t="s">
        <v>149</v>
      </c>
      <c r="C112" s="130" t="s">
        <v>180</v>
      </c>
      <c r="D112" s="131" t="s">
        <v>268</v>
      </c>
      <c r="E112" s="126" t="s">
        <v>69</v>
      </c>
      <c r="F112" s="132" t="s">
        <v>150</v>
      </c>
      <c r="G112" s="133">
        <v>113</v>
      </c>
      <c r="H112" s="133">
        <v>379</v>
      </c>
      <c r="I112" s="134">
        <v>-2</v>
      </c>
      <c r="J112" s="135">
        <f>G112+I112</f>
        <v>111</v>
      </c>
      <c r="K112" s="114"/>
    </row>
    <row r="113" spans="1:11" ht="16.5" customHeight="1">
      <c r="A113" s="96"/>
      <c r="B113" s="305" t="s">
        <v>329</v>
      </c>
      <c r="C113" s="130" t="s">
        <v>180</v>
      </c>
      <c r="D113" s="131" t="s">
        <v>268</v>
      </c>
      <c r="E113" s="126" t="s">
        <v>69</v>
      </c>
      <c r="F113" s="132" t="s">
        <v>152</v>
      </c>
      <c r="G113" s="133">
        <f>G114</f>
        <v>265</v>
      </c>
      <c r="H113" s="133">
        <f t="shared" si="16"/>
        <v>379</v>
      </c>
      <c r="I113" s="134">
        <f t="shared" si="16"/>
        <v>2</v>
      </c>
      <c r="J113" s="133">
        <f t="shared" si="16"/>
        <v>267</v>
      </c>
      <c r="K113" s="114"/>
    </row>
    <row r="114" spans="1:11" ht="14.25" customHeight="1">
      <c r="A114" s="96"/>
      <c r="B114" s="305" t="s">
        <v>330</v>
      </c>
      <c r="C114" s="130" t="s">
        <v>180</v>
      </c>
      <c r="D114" s="131" t="s">
        <v>268</v>
      </c>
      <c r="E114" s="126" t="s">
        <v>69</v>
      </c>
      <c r="F114" s="132" t="s">
        <v>331</v>
      </c>
      <c r="G114" s="133">
        <v>265</v>
      </c>
      <c r="H114" s="133">
        <v>379</v>
      </c>
      <c r="I114" s="134">
        <v>2</v>
      </c>
      <c r="J114" s="135">
        <f>G114+I114</f>
        <v>267</v>
      </c>
      <c r="K114" s="114"/>
    </row>
    <row r="115" spans="1:11" ht="14.25" customHeight="1">
      <c r="A115" s="96"/>
      <c r="B115" s="120" t="s">
        <v>157</v>
      </c>
      <c r="C115" s="130" t="s">
        <v>180</v>
      </c>
      <c r="D115" s="131" t="s">
        <v>268</v>
      </c>
      <c r="E115" s="126" t="s">
        <v>69</v>
      </c>
      <c r="F115" s="132" t="s">
        <v>158</v>
      </c>
      <c r="G115" s="133">
        <f>G116</f>
        <v>28.4</v>
      </c>
      <c r="H115" s="133">
        <f t="shared" si="16"/>
        <v>379</v>
      </c>
      <c r="I115" s="134">
        <f t="shared" si="16"/>
        <v>0</v>
      </c>
      <c r="J115" s="133">
        <f t="shared" si="16"/>
        <v>28.4</v>
      </c>
      <c r="K115" s="114"/>
    </row>
    <row r="116" spans="1:11" ht="14.25" customHeight="1">
      <c r="A116" s="96"/>
      <c r="B116" s="120" t="s">
        <v>159</v>
      </c>
      <c r="C116" s="130" t="s">
        <v>180</v>
      </c>
      <c r="D116" s="131" t="s">
        <v>268</v>
      </c>
      <c r="E116" s="126" t="s">
        <v>69</v>
      </c>
      <c r="F116" s="132" t="s">
        <v>160</v>
      </c>
      <c r="G116" s="133">
        <v>28.4</v>
      </c>
      <c r="H116" s="133">
        <v>379</v>
      </c>
      <c r="I116" s="134">
        <v>0</v>
      </c>
      <c r="J116" s="135">
        <f>G116+I116</f>
        <v>28.4</v>
      </c>
      <c r="K116" s="114"/>
    </row>
    <row r="117" spans="1:11" ht="12" customHeight="1">
      <c r="A117" s="96"/>
      <c r="B117" s="129"/>
      <c r="C117" s="130"/>
      <c r="D117" s="131"/>
      <c r="E117" s="126"/>
      <c r="F117" s="132"/>
      <c r="G117" s="133"/>
      <c r="H117" s="133"/>
      <c r="I117" s="134"/>
      <c r="J117" s="133"/>
      <c r="K117" s="114"/>
    </row>
    <row r="118" spans="1:11" ht="18.75">
      <c r="A118" s="96"/>
      <c r="B118" s="340" t="s">
        <v>44</v>
      </c>
      <c r="C118" s="330" t="s">
        <v>180</v>
      </c>
      <c r="D118" s="331" t="s">
        <v>264</v>
      </c>
      <c r="E118" s="332" t="s">
        <v>267</v>
      </c>
      <c r="F118" s="333"/>
      <c r="G118" s="334">
        <f>G122+G119</f>
        <v>297</v>
      </c>
      <c r="H118" s="334">
        <f>H122+H119</f>
        <v>298</v>
      </c>
      <c r="I118" s="334">
        <f>I122+I119</f>
        <v>50</v>
      </c>
      <c r="J118" s="334">
        <f>J122+J119</f>
        <v>347</v>
      </c>
      <c r="K118" s="114"/>
    </row>
    <row r="119" spans="1:11" ht="25.5">
      <c r="A119" s="96"/>
      <c r="B119" s="300" t="s">
        <v>393</v>
      </c>
      <c r="C119" s="352" t="s">
        <v>180</v>
      </c>
      <c r="D119" s="260" t="s">
        <v>264</v>
      </c>
      <c r="E119" s="164" t="s">
        <v>392</v>
      </c>
      <c r="F119" s="333"/>
      <c r="G119" s="334">
        <f>G120</f>
        <v>0</v>
      </c>
      <c r="H119" s="334"/>
      <c r="I119" s="133">
        <f>I120</f>
        <v>50</v>
      </c>
      <c r="J119" s="133">
        <f>J120</f>
        <v>50</v>
      </c>
      <c r="K119" s="114"/>
    </row>
    <row r="120" spans="1:11" ht="25.5">
      <c r="A120" s="96"/>
      <c r="B120" s="129" t="s">
        <v>147</v>
      </c>
      <c r="C120" s="352" t="s">
        <v>180</v>
      </c>
      <c r="D120" s="260" t="s">
        <v>264</v>
      </c>
      <c r="E120" s="164" t="s">
        <v>392</v>
      </c>
      <c r="F120" s="333" t="s">
        <v>148</v>
      </c>
      <c r="G120" s="334">
        <f>G121</f>
        <v>0</v>
      </c>
      <c r="H120" s="334"/>
      <c r="I120" s="133">
        <f>I121</f>
        <v>50</v>
      </c>
      <c r="J120" s="133">
        <f>J121</f>
        <v>50</v>
      </c>
      <c r="K120" s="114"/>
    </row>
    <row r="121" spans="1:11" ht="25.5">
      <c r="A121" s="96"/>
      <c r="B121" s="129" t="s">
        <v>149</v>
      </c>
      <c r="C121" s="352" t="s">
        <v>180</v>
      </c>
      <c r="D121" s="260" t="s">
        <v>264</v>
      </c>
      <c r="E121" s="164" t="s">
        <v>392</v>
      </c>
      <c r="F121" s="333" t="s">
        <v>150</v>
      </c>
      <c r="G121" s="334">
        <v>0</v>
      </c>
      <c r="H121" s="334"/>
      <c r="I121" s="133">
        <v>50</v>
      </c>
      <c r="J121" s="133">
        <v>50</v>
      </c>
      <c r="K121" s="114"/>
    </row>
    <row r="122" spans="1:11" ht="18.75">
      <c r="A122" s="96"/>
      <c r="B122" s="129" t="s">
        <v>55</v>
      </c>
      <c r="C122" s="130" t="s">
        <v>180</v>
      </c>
      <c r="D122" s="131" t="s">
        <v>264</v>
      </c>
      <c r="E122" s="126" t="s">
        <v>62</v>
      </c>
      <c r="F122" s="132"/>
      <c r="G122" s="133">
        <f>G123+G125+G128+G130</f>
        <v>297</v>
      </c>
      <c r="H122" s="133">
        <f>H123+H125+H128+H130</f>
        <v>298</v>
      </c>
      <c r="I122" s="133">
        <f>I123+I125+I128+I130</f>
        <v>0</v>
      </c>
      <c r="J122" s="133">
        <f>J123+J125+J128+J130</f>
        <v>297</v>
      </c>
      <c r="K122" s="114"/>
    </row>
    <row r="123" spans="1:11" ht="25.5">
      <c r="A123" s="96"/>
      <c r="B123" s="129" t="s">
        <v>147</v>
      </c>
      <c r="C123" s="130" t="s">
        <v>180</v>
      </c>
      <c r="D123" s="131" t="s">
        <v>264</v>
      </c>
      <c r="E123" s="126" t="s">
        <v>62</v>
      </c>
      <c r="F123" s="132" t="s">
        <v>148</v>
      </c>
      <c r="G123" s="133">
        <f>G124</f>
        <v>111.5</v>
      </c>
      <c r="H123" s="133">
        <f>H124</f>
        <v>298</v>
      </c>
      <c r="I123" s="134">
        <f>I124</f>
        <v>-21.7</v>
      </c>
      <c r="J123" s="133">
        <f>J124</f>
        <v>89.8</v>
      </c>
      <c r="K123" s="114"/>
    </row>
    <row r="124" spans="1:11" ht="25.5">
      <c r="A124" s="96"/>
      <c r="B124" s="129" t="s">
        <v>149</v>
      </c>
      <c r="C124" s="130" t="s">
        <v>180</v>
      </c>
      <c r="D124" s="131" t="s">
        <v>264</v>
      </c>
      <c r="E124" s="126" t="s">
        <v>62</v>
      </c>
      <c r="F124" s="132" t="s">
        <v>150</v>
      </c>
      <c r="G124" s="133">
        <v>111.5</v>
      </c>
      <c r="H124" s="133">
        <v>298</v>
      </c>
      <c r="I124" s="134">
        <v>-21.7</v>
      </c>
      <c r="J124" s="135">
        <f>G124+I124</f>
        <v>89.8</v>
      </c>
      <c r="K124" s="114"/>
    </row>
    <row r="125" spans="1:11" ht="18" customHeight="1">
      <c r="A125" s="96"/>
      <c r="B125" s="120" t="s">
        <v>329</v>
      </c>
      <c r="C125" s="130" t="s">
        <v>180</v>
      </c>
      <c r="D125" s="131" t="s">
        <v>264</v>
      </c>
      <c r="E125" s="126" t="s">
        <v>62</v>
      </c>
      <c r="F125" s="132" t="s">
        <v>152</v>
      </c>
      <c r="G125" s="133">
        <f>G126+G127</f>
        <v>115.5</v>
      </c>
      <c r="H125" s="133">
        <f>H126+H127</f>
        <v>0</v>
      </c>
      <c r="I125" s="133">
        <f>I126+I127</f>
        <v>21.7</v>
      </c>
      <c r="J125" s="133">
        <f>J126+J127</f>
        <v>137.2</v>
      </c>
      <c r="K125" s="114"/>
    </row>
    <row r="126" spans="1:11" ht="14.25" customHeight="1">
      <c r="A126" s="96"/>
      <c r="B126" s="120" t="s">
        <v>357</v>
      </c>
      <c r="C126" s="130" t="s">
        <v>180</v>
      </c>
      <c r="D126" s="131" t="s">
        <v>264</v>
      </c>
      <c r="E126" s="126" t="s">
        <v>62</v>
      </c>
      <c r="F126" s="132" t="s">
        <v>358</v>
      </c>
      <c r="G126" s="133">
        <v>15</v>
      </c>
      <c r="H126" s="133"/>
      <c r="I126" s="134">
        <v>0</v>
      </c>
      <c r="J126" s="135">
        <f>G126+I126</f>
        <v>15</v>
      </c>
      <c r="K126" s="114"/>
    </row>
    <row r="127" spans="1:11" ht="18.75" customHeight="1">
      <c r="A127" s="96"/>
      <c r="B127" s="120" t="s">
        <v>330</v>
      </c>
      <c r="C127" s="130" t="s">
        <v>180</v>
      </c>
      <c r="D127" s="131" t="s">
        <v>264</v>
      </c>
      <c r="E127" s="126" t="s">
        <v>62</v>
      </c>
      <c r="F127" s="132" t="s">
        <v>331</v>
      </c>
      <c r="G127" s="133">
        <v>100.5</v>
      </c>
      <c r="H127" s="133"/>
      <c r="I127" s="134">
        <v>21.7</v>
      </c>
      <c r="J127" s="135">
        <f>G127+I127</f>
        <v>122.2</v>
      </c>
      <c r="K127" s="114"/>
    </row>
    <row r="128" spans="1:11" ht="18.75">
      <c r="A128" s="96"/>
      <c r="B128" s="293" t="s">
        <v>213</v>
      </c>
      <c r="C128" s="130" t="s">
        <v>180</v>
      </c>
      <c r="D128" s="131" t="s">
        <v>264</v>
      </c>
      <c r="E128" s="126" t="s">
        <v>62</v>
      </c>
      <c r="F128" s="132" t="s">
        <v>227</v>
      </c>
      <c r="G128" s="133">
        <f>G129</f>
        <v>12</v>
      </c>
      <c r="H128" s="133">
        <f>H129</f>
        <v>0</v>
      </c>
      <c r="I128" s="133">
        <f>I129</f>
        <v>0</v>
      </c>
      <c r="J128" s="133">
        <f>J129</f>
        <v>12</v>
      </c>
      <c r="K128" s="114"/>
    </row>
    <row r="129" spans="1:11" ht="18.75">
      <c r="A129" s="96"/>
      <c r="B129" s="293" t="s">
        <v>228</v>
      </c>
      <c r="C129" s="130" t="s">
        <v>180</v>
      </c>
      <c r="D129" s="131" t="s">
        <v>264</v>
      </c>
      <c r="E129" s="126" t="s">
        <v>62</v>
      </c>
      <c r="F129" s="132" t="s">
        <v>285</v>
      </c>
      <c r="G129" s="133">
        <v>12</v>
      </c>
      <c r="H129" s="133"/>
      <c r="I129" s="134">
        <v>0</v>
      </c>
      <c r="J129" s="135">
        <f>G129+I129</f>
        <v>12</v>
      </c>
      <c r="K129" s="114"/>
    </row>
    <row r="130" spans="1:11" ht="25.5">
      <c r="A130" s="96"/>
      <c r="B130" s="120" t="s">
        <v>77</v>
      </c>
      <c r="C130" s="130" t="s">
        <v>180</v>
      </c>
      <c r="D130" s="131" t="s">
        <v>264</v>
      </c>
      <c r="E130" s="126" t="s">
        <v>62</v>
      </c>
      <c r="F130" s="132" t="s">
        <v>304</v>
      </c>
      <c r="G130" s="133">
        <f>G131+G132</f>
        <v>58</v>
      </c>
      <c r="H130" s="133">
        <f>H131+H132</f>
        <v>0</v>
      </c>
      <c r="I130" s="133">
        <f>I131+I132</f>
        <v>0</v>
      </c>
      <c r="J130" s="133">
        <f>J131+J132</f>
        <v>58</v>
      </c>
      <c r="K130" s="114"/>
    </row>
    <row r="131" spans="1:11" ht="15" customHeight="1">
      <c r="A131" s="96"/>
      <c r="B131" s="120" t="s">
        <v>78</v>
      </c>
      <c r="C131" s="130" t="s">
        <v>180</v>
      </c>
      <c r="D131" s="131" t="s">
        <v>264</v>
      </c>
      <c r="E131" s="126" t="s">
        <v>62</v>
      </c>
      <c r="F131" s="132" t="s">
        <v>79</v>
      </c>
      <c r="G131" s="133">
        <v>43</v>
      </c>
      <c r="H131" s="133"/>
      <c r="I131" s="134">
        <v>0</v>
      </c>
      <c r="J131" s="133">
        <f>G131+I131</f>
        <v>43</v>
      </c>
      <c r="K131" s="114"/>
    </row>
    <row r="132" spans="1:11" ht="15" customHeight="1">
      <c r="A132" s="96"/>
      <c r="B132" s="120" t="s">
        <v>355</v>
      </c>
      <c r="C132" s="130" t="s">
        <v>180</v>
      </c>
      <c r="D132" s="131" t="s">
        <v>264</v>
      </c>
      <c r="E132" s="126" t="s">
        <v>62</v>
      </c>
      <c r="F132" s="132" t="s">
        <v>356</v>
      </c>
      <c r="G132" s="133">
        <v>15</v>
      </c>
      <c r="H132" s="133"/>
      <c r="I132" s="134">
        <v>0</v>
      </c>
      <c r="J132" s="133">
        <f>G132+I132</f>
        <v>15</v>
      </c>
      <c r="K132" s="114"/>
    </row>
    <row r="133" spans="1:12" s="63" customFormat="1" ht="15" customHeight="1">
      <c r="A133" s="94"/>
      <c r="B133" s="129"/>
      <c r="C133" s="130"/>
      <c r="D133" s="131"/>
      <c r="E133" s="126"/>
      <c r="F133" s="132"/>
      <c r="G133" s="133"/>
      <c r="H133" s="133"/>
      <c r="I133" s="134"/>
      <c r="J133" s="133"/>
      <c r="K133" s="114"/>
      <c r="L133" s="67"/>
    </row>
    <row r="134" spans="1:12" s="63" customFormat="1" ht="47.25">
      <c r="A134" s="94"/>
      <c r="B134" s="329" t="s">
        <v>72</v>
      </c>
      <c r="C134" s="330" t="s">
        <v>184</v>
      </c>
      <c r="D134" s="331" t="s">
        <v>266</v>
      </c>
      <c r="E134" s="332" t="s">
        <v>267</v>
      </c>
      <c r="F134" s="333"/>
      <c r="G134" s="334">
        <f>G136</f>
        <v>118.5</v>
      </c>
      <c r="H134" s="334">
        <f>H136</f>
        <v>120.5</v>
      </c>
      <c r="I134" s="335">
        <f>I136</f>
        <v>0</v>
      </c>
      <c r="J134" s="334">
        <f>J136</f>
        <v>118.5</v>
      </c>
      <c r="K134" s="114"/>
      <c r="L134" s="67"/>
    </row>
    <row r="135" spans="1:12" s="63" customFormat="1" ht="11.25" customHeight="1">
      <c r="A135" s="94"/>
      <c r="B135" s="329"/>
      <c r="C135" s="330"/>
      <c r="D135" s="331"/>
      <c r="E135" s="332"/>
      <c r="F135" s="333"/>
      <c r="G135" s="334"/>
      <c r="H135" s="334"/>
      <c r="I135" s="335"/>
      <c r="J135" s="334"/>
      <c r="K135" s="114"/>
      <c r="L135" s="67"/>
    </row>
    <row r="136" spans="1:12" s="75" customFormat="1" ht="25.5">
      <c r="A136" s="97"/>
      <c r="B136" s="341" t="s">
        <v>56</v>
      </c>
      <c r="C136" s="342" t="s">
        <v>184</v>
      </c>
      <c r="D136" s="343" t="s">
        <v>264</v>
      </c>
      <c r="E136" s="149" t="s">
        <v>267</v>
      </c>
      <c r="F136" s="344"/>
      <c r="G136" s="345">
        <f>G137+G140</f>
        <v>118.5</v>
      </c>
      <c r="H136" s="345">
        <f>H137+H140</f>
        <v>120.5</v>
      </c>
      <c r="I136" s="346">
        <f>I137+I140</f>
        <v>0</v>
      </c>
      <c r="J136" s="345">
        <f>J137+J140</f>
        <v>118.5</v>
      </c>
      <c r="K136" s="114"/>
      <c r="L136" s="76"/>
    </row>
    <row r="137" spans="1:11" ht="18.75">
      <c r="A137" s="96"/>
      <c r="B137" s="311" t="s">
        <v>55</v>
      </c>
      <c r="C137" s="347" t="s">
        <v>184</v>
      </c>
      <c r="D137" s="348" t="s">
        <v>264</v>
      </c>
      <c r="E137" s="167" t="s">
        <v>62</v>
      </c>
      <c r="F137" s="349"/>
      <c r="G137" s="135">
        <f>G138</f>
        <v>8.5</v>
      </c>
      <c r="H137" s="135">
        <f aca="true" t="shared" si="17" ref="H137:J138">H138</f>
        <v>9.5</v>
      </c>
      <c r="I137" s="350">
        <f t="shared" si="17"/>
        <v>0</v>
      </c>
      <c r="J137" s="135">
        <f t="shared" si="17"/>
        <v>8.5</v>
      </c>
      <c r="K137" s="114"/>
    </row>
    <row r="138" spans="1:12" s="63" customFormat="1" ht="25.5">
      <c r="A138" s="94"/>
      <c r="B138" s="311" t="s">
        <v>147</v>
      </c>
      <c r="C138" s="347" t="s">
        <v>184</v>
      </c>
      <c r="D138" s="348" t="s">
        <v>264</v>
      </c>
      <c r="E138" s="167" t="s">
        <v>62</v>
      </c>
      <c r="F138" s="349" t="s">
        <v>148</v>
      </c>
      <c r="G138" s="135">
        <f>G139</f>
        <v>8.5</v>
      </c>
      <c r="H138" s="135">
        <f t="shared" si="17"/>
        <v>9.5</v>
      </c>
      <c r="I138" s="350">
        <f t="shared" si="17"/>
        <v>0</v>
      </c>
      <c r="J138" s="135">
        <f t="shared" si="17"/>
        <v>8.5</v>
      </c>
      <c r="K138" s="114"/>
      <c r="L138" s="67"/>
    </row>
    <row r="139" spans="1:12" s="63" customFormat="1" ht="25.5">
      <c r="A139" s="94"/>
      <c r="B139" s="311" t="s">
        <v>149</v>
      </c>
      <c r="C139" s="347" t="s">
        <v>184</v>
      </c>
      <c r="D139" s="348" t="s">
        <v>264</v>
      </c>
      <c r="E139" s="167" t="s">
        <v>62</v>
      </c>
      <c r="F139" s="349" t="s">
        <v>150</v>
      </c>
      <c r="G139" s="135">
        <v>8.5</v>
      </c>
      <c r="H139" s="135">
        <v>9.5</v>
      </c>
      <c r="I139" s="350"/>
      <c r="J139" s="135">
        <f>G139+I139</f>
        <v>8.5</v>
      </c>
      <c r="K139" s="114"/>
      <c r="L139" s="67"/>
    </row>
    <row r="140" spans="1:12" s="63" customFormat="1" ht="18.75">
      <c r="A140" s="94"/>
      <c r="B140" s="311" t="s">
        <v>258</v>
      </c>
      <c r="C140" s="347" t="s">
        <v>184</v>
      </c>
      <c r="D140" s="348" t="s">
        <v>264</v>
      </c>
      <c r="E140" s="167" t="s">
        <v>18</v>
      </c>
      <c r="F140" s="349"/>
      <c r="G140" s="135">
        <f>G141</f>
        <v>110</v>
      </c>
      <c r="H140" s="135">
        <f aca="true" t="shared" si="18" ref="H140:J141">H141</f>
        <v>111</v>
      </c>
      <c r="I140" s="350">
        <f t="shared" si="18"/>
        <v>0</v>
      </c>
      <c r="J140" s="135">
        <f t="shared" si="18"/>
        <v>110</v>
      </c>
      <c r="K140" s="114"/>
      <c r="L140" s="67"/>
    </row>
    <row r="141" spans="1:12" s="63" customFormat="1" ht="25.5">
      <c r="A141" s="94"/>
      <c r="B141" s="129" t="s">
        <v>77</v>
      </c>
      <c r="C141" s="347" t="s">
        <v>184</v>
      </c>
      <c r="D141" s="348" t="s">
        <v>264</v>
      </c>
      <c r="E141" s="167" t="s">
        <v>18</v>
      </c>
      <c r="F141" s="204">
        <v>600</v>
      </c>
      <c r="G141" s="135">
        <f>G142</f>
        <v>110</v>
      </c>
      <c r="H141" s="135">
        <f t="shared" si="18"/>
        <v>111</v>
      </c>
      <c r="I141" s="350">
        <f t="shared" si="18"/>
        <v>0</v>
      </c>
      <c r="J141" s="135">
        <f t="shared" si="18"/>
        <v>110</v>
      </c>
      <c r="K141" s="114"/>
      <c r="L141" s="67"/>
    </row>
    <row r="142" spans="1:12" s="63" customFormat="1" ht="18.75">
      <c r="A142" s="94"/>
      <c r="B142" s="129" t="s">
        <v>78</v>
      </c>
      <c r="C142" s="347" t="s">
        <v>184</v>
      </c>
      <c r="D142" s="348" t="s">
        <v>264</v>
      </c>
      <c r="E142" s="167" t="s">
        <v>18</v>
      </c>
      <c r="F142" s="204" t="s">
        <v>79</v>
      </c>
      <c r="G142" s="135">
        <v>110</v>
      </c>
      <c r="H142" s="135">
        <v>111</v>
      </c>
      <c r="I142" s="350"/>
      <c r="J142" s="135">
        <f>G142+I142</f>
        <v>110</v>
      </c>
      <c r="K142" s="114"/>
      <c r="L142" s="67"/>
    </row>
    <row r="143" spans="1:12" s="63" customFormat="1" ht="12" customHeight="1">
      <c r="A143" s="94"/>
      <c r="B143" s="311"/>
      <c r="C143" s="347"/>
      <c r="D143" s="348"/>
      <c r="E143" s="167"/>
      <c r="F143" s="349"/>
      <c r="G143" s="135"/>
      <c r="H143" s="135"/>
      <c r="I143" s="350"/>
      <c r="J143" s="135"/>
      <c r="K143" s="114"/>
      <c r="L143" s="67"/>
    </row>
    <row r="144" spans="1:12" s="68" customFormat="1" ht="31.5">
      <c r="A144" s="98"/>
      <c r="B144" s="351" t="s">
        <v>73</v>
      </c>
      <c r="C144" s="337" t="s">
        <v>185</v>
      </c>
      <c r="D144" s="338" t="s">
        <v>266</v>
      </c>
      <c r="E144" s="191" t="s">
        <v>267</v>
      </c>
      <c r="F144" s="339"/>
      <c r="G144" s="334">
        <f>G151+G148+G147</f>
        <v>1441.1</v>
      </c>
      <c r="H144" s="334">
        <f>H151+H148+H147</f>
        <v>493</v>
      </c>
      <c r="I144" s="334">
        <f>I151+I148+I147</f>
        <v>0</v>
      </c>
      <c r="J144" s="334">
        <f>J151+J148+J147</f>
        <v>1441.1</v>
      </c>
      <c r="K144" s="114"/>
      <c r="L144" s="72"/>
    </row>
    <row r="145" spans="1:12" s="68" customFormat="1" ht="25.5">
      <c r="A145" s="98"/>
      <c r="B145" s="320" t="s">
        <v>384</v>
      </c>
      <c r="C145" s="124" t="s">
        <v>185</v>
      </c>
      <c r="D145" s="124" t="s">
        <v>266</v>
      </c>
      <c r="E145" s="125" t="s">
        <v>383</v>
      </c>
      <c r="F145" s="126"/>
      <c r="G145" s="133">
        <f>G146</f>
        <v>436.6</v>
      </c>
      <c r="H145" s="334"/>
      <c r="I145" s="133">
        <f>I146</f>
        <v>0</v>
      </c>
      <c r="J145" s="133">
        <f>J146</f>
        <v>436.6</v>
      </c>
      <c r="K145" s="114"/>
      <c r="L145" s="72"/>
    </row>
    <row r="146" spans="1:12" s="68" customFormat="1" ht="12.75">
      <c r="A146" s="98"/>
      <c r="B146" s="302" t="s">
        <v>151</v>
      </c>
      <c r="C146" s="124" t="s">
        <v>185</v>
      </c>
      <c r="D146" s="124" t="s">
        <v>266</v>
      </c>
      <c r="E146" s="125" t="s">
        <v>383</v>
      </c>
      <c r="F146" s="126" t="s">
        <v>152</v>
      </c>
      <c r="G146" s="133">
        <f>G147</f>
        <v>436.6</v>
      </c>
      <c r="H146" s="334"/>
      <c r="I146" s="133">
        <f>I147</f>
        <v>0</v>
      </c>
      <c r="J146" s="133">
        <f>J147</f>
        <v>436.6</v>
      </c>
      <c r="K146" s="114"/>
      <c r="L146" s="72"/>
    </row>
    <row r="147" spans="1:12" s="68" customFormat="1" ht="25.5">
      <c r="A147" s="98"/>
      <c r="B147" s="302" t="s">
        <v>153</v>
      </c>
      <c r="C147" s="124" t="s">
        <v>185</v>
      </c>
      <c r="D147" s="124" t="s">
        <v>266</v>
      </c>
      <c r="E147" s="125" t="s">
        <v>383</v>
      </c>
      <c r="F147" s="126" t="s">
        <v>154</v>
      </c>
      <c r="G147" s="133">
        <v>436.6</v>
      </c>
      <c r="H147" s="334"/>
      <c r="I147" s="133">
        <v>0</v>
      </c>
      <c r="J147" s="133">
        <v>436.6</v>
      </c>
      <c r="K147" s="114"/>
      <c r="L147" s="72"/>
    </row>
    <row r="148" spans="1:12" s="68" customFormat="1" ht="27.75" customHeight="1">
      <c r="A148" s="98"/>
      <c r="B148" s="120" t="s">
        <v>376</v>
      </c>
      <c r="C148" s="130" t="s">
        <v>185</v>
      </c>
      <c r="D148" s="131" t="s">
        <v>266</v>
      </c>
      <c r="E148" s="126" t="s">
        <v>375</v>
      </c>
      <c r="F148" s="132"/>
      <c r="G148" s="133">
        <f>G149</f>
        <v>512.5</v>
      </c>
      <c r="H148" s="133"/>
      <c r="I148" s="134">
        <f>I149</f>
        <v>0</v>
      </c>
      <c r="J148" s="133">
        <f>J149</f>
        <v>512.5</v>
      </c>
      <c r="K148" s="114"/>
      <c r="L148" s="72"/>
    </row>
    <row r="149" spans="1:12" s="68" customFormat="1" ht="12.75">
      <c r="A149" s="98"/>
      <c r="B149" s="129" t="s">
        <v>151</v>
      </c>
      <c r="C149" s="130" t="s">
        <v>185</v>
      </c>
      <c r="D149" s="131" t="s">
        <v>266</v>
      </c>
      <c r="E149" s="126" t="s">
        <v>375</v>
      </c>
      <c r="F149" s="132" t="s">
        <v>152</v>
      </c>
      <c r="G149" s="133">
        <f>G150</f>
        <v>512.5</v>
      </c>
      <c r="H149" s="133"/>
      <c r="I149" s="134">
        <f>I150</f>
        <v>0</v>
      </c>
      <c r="J149" s="133">
        <f>J150</f>
        <v>512.5</v>
      </c>
      <c r="K149" s="114"/>
      <c r="L149" s="72"/>
    </row>
    <row r="150" spans="1:12" s="68" customFormat="1" ht="25.5">
      <c r="A150" s="98"/>
      <c r="B150" s="129" t="s">
        <v>153</v>
      </c>
      <c r="C150" s="130" t="s">
        <v>185</v>
      </c>
      <c r="D150" s="131" t="s">
        <v>266</v>
      </c>
      <c r="E150" s="126" t="s">
        <v>375</v>
      </c>
      <c r="F150" s="132" t="s">
        <v>154</v>
      </c>
      <c r="G150" s="133">
        <v>512.5</v>
      </c>
      <c r="H150" s="133"/>
      <c r="I150" s="134">
        <v>0</v>
      </c>
      <c r="J150" s="133">
        <f>I150+G150</f>
        <v>512.5</v>
      </c>
      <c r="K150" s="114"/>
      <c r="L150" s="72"/>
    </row>
    <row r="151" spans="1:12" s="63" customFormat="1" ht="12.75">
      <c r="A151" s="99"/>
      <c r="B151" s="129" t="s">
        <v>75</v>
      </c>
      <c r="C151" s="130" t="s">
        <v>185</v>
      </c>
      <c r="D151" s="131" t="s">
        <v>266</v>
      </c>
      <c r="E151" s="126" t="s">
        <v>74</v>
      </c>
      <c r="F151" s="132"/>
      <c r="G151" s="133">
        <f aca="true" t="shared" si="19" ref="G151:J152">G152</f>
        <v>492</v>
      </c>
      <c r="H151" s="133">
        <f t="shared" si="19"/>
        <v>493</v>
      </c>
      <c r="I151" s="134">
        <f t="shared" si="19"/>
        <v>0</v>
      </c>
      <c r="J151" s="133">
        <f t="shared" si="19"/>
        <v>492</v>
      </c>
      <c r="K151" s="114"/>
      <c r="L151" s="67"/>
    </row>
    <row r="152" spans="1:12" s="63" customFormat="1" ht="12.75">
      <c r="A152" s="99"/>
      <c r="B152" s="129" t="s">
        <v>151</v>
      </c>
      <c r="C152" s="130" t="s">
        <v>185</v>
      </c>
      <c r="D152" s="131" t="s">
        <v>266</v>
      </c>
      <c r="E152" s="126" t="s">
        <v>74</v>
      </c>
      <c r="F152" s="132" t="s">
        <v>152</v>
      </c>
      <c r="G152" s="133">
        <f t="shared" si="19"/>
        <v>492</v>
      </c>
      <c r="H152" s="133">
        <f t="shared" si="19"/>
        <v>493</v>
      </c>
      <c r="I152" s="134">
        <f t="shared" si="19"/>
        <v>0</v>
      </c>
      <c r="J152" s="133">
        <f t="shared" si="19"/>
        <v>492</v>
      </c>
      <c r="K152" s="114"/>
      <c r="L152" s="67"/>
    </row>
    <row r="153" spans="1:12" s="63" customFormat="1" ht="25.5">
      <c r="A153" s="99"/>
      <c r="B153" s="129" t="s">
        <v>153</v>
      </c>
      <c r="C153" s="130" t="s">
        <v>185</v>
      </c>
      <c r="D153" s="131" t="s">
        <v>266</v>
      </c>
      <c r="E153" s="126" t="s">
        <v>74</v>
      </c>
      <c r="F153" s="132" t="s">
        <v>154</v>
      </c>
      <c r="G153" s="133">
        <v>492</v>
      </c>
      <c r="H153" s="133">
        <v>493</v>
      </c>
      <c r="I153" s="134"/>
      <c r="J153" s="135">
        <f>G153+I153</f>
        <v>492</v>
      </c>
      <c r="K153" s="114"/>
      <c r="L153" s="67"/>
    </row>
    <row r="154" spans="1:12" s="63" customFormat="1" ht="12.75">
      <c r="A154" s="99"/>
      <c r="B154" s="129"/>
      <c r="C154" s="130"/>
      <c r="D154" s="131"/>
      <c r="E154" s="126"/>
      <c r="F154" s="132"/>
      <c r="G154" s="133"/>
      <c r="H154" s="133"/>
      <c r="I154" s="134"/>
      <c r="J154" s="133"/>
      <c r="K154" s="114"/>
      <c r="L154" s="67"/>
    </row>
    <row r="155" spans="1:12" s="75" customFormat="1" ht="47.25">
      <c r="A155" s="100"/>
      <c r="B155" s="351" t="s">
        <v>76</v>
      </c>
      <c r="C155" s="337" t="s">
        <v>196</v>
      </c>
      <c r="D155" s="338" t="s">
        <v>266</v>
      </c>
      <c r="E155" s="191" t="s">
        <v>267</v>
      </c>
      <c r="F155" s="339"/>
      <c r="G155" s="334">
        <f>G162+G159+G158</f>
        <v>8274.5</v>
      </c>
      <c r="H155" s="334">
        <f>H162+H159+H158</f>
        <v>757</v>
      </c>
      <c r="I155" s="133">
        <f>I162+I159+I158</f>
        <v>0</v>
      </c>
      <c r="J155" s="334">
        <f>J162+J159+J158</f>
        <v>8274.5</v>
      </c>
      <c r="K155" s="114"/>
      <c r="L155" s="76"/>
    </row>
    <row r="156" spans="1:12" s="75" customFormat="1" ht="76.5">
      <c r="A156" s="100"/>
      <c r="B156" s="320" t="s">
        <v>382</v>
      </c>
      <c r="C156" s="124" t="s">
        <v>196</v>
      </c>
      <c r="D156" s="124" t="s">
        <v>266</v>
      </c>
      <c r="E156" s="125" t="s">
        <v>381</v>
      </c>
      <c r="F156" s="126"/>
      <c r="G156" s="133">
        <f>G157</f>
        <v>4219.5</v>
      </c>
      <c r="H156" s="334"/>
      <c r="I156" s="133">
        <f>I157</f>
        <v>0</v>
      </c>
      <c r="J156" s="133">
        <f>J157</f>
        <v>4219.5</v>
      </c>
      <c r="K156" s="114"/>
      <c r="L156" s="76"/>
    </row>
    <row r="157" spans="1:12" s="75" customFormat="1" ht="12.75">
      <c r="A157" s="100"/>
      <c r="B157" s="302" t="s">
        <v>151</v>
      </c>
      <c r="C157" s="124" t="s">
        <v>196</v>
      </c>
      <c r="D157" s="124" t="s">
        <v>266</v>
      </c>
      <c r="E157" s="125" t="s">
        <v>381</v>
      </c>
      <c r="F157" s="126" t="s">
        <v>152</v>
      </c>
      <c r="G157" s="133">
        <f>G158</f>
        <v>4219.5</v>
      </c>
      <c r="H157" s="334"/>
      <c r="I157" s="133">
        <f>I158</f>
        <v>0</v>
      </c>
      <c r="J157" s="133">
        <f>J158</f>
        <v>4219.5</v>
      </c>
      <c r="K157" s="114"/>
      <c r="L157" s="76"/>
    </row>
    <row r="158" spans="1:12" s="75" customFormat="1" ht="25.5">
      <c r="A158" s="100"/>
      <c r="B158" s="120" t="s">
        <v>153</v>
      </c>
      <c r="C158" s="124" t="s">
        <v>196</v>
      </c>
      <c r="D158" s="124" t="s">
        <v>266</v>
      </c>
      <c r="E158" s="125" t="s">
        <v>381</v>
      </c>
      <c r="F158" s="126" t="s">
        <v>154</v>
      </c>
      <c r="G158" s="133">
        <v>4219.5</v>
      </c>
      <c r="H158" s="334"/>
      <c r="I158" s="133">
        <v>0</v>
      </c>
      <c r="J158" s="133">
        <f>I158+G158</f>
        <v>4219.5</v>
      </c>
      <c r="K158" s="114"/>
      <c r="L158" s="76"/>
    </row>
    <row r="159" spans="1:12" s="75" customFormat="1" ht="44.25" customHeight="1">
      <c r="A159" s="100"/>
      <c r="B159" s="303" t="s">
        <v>377</v>
      </c>
      <c r="C159" s="130" t="s">
        <v>196</v>
      </c>
      <c r="D159" s="131" t="s">
        <v>266</v>
      </c>
      <c r="E159" s="126" t="s">
        <v>372</v>
      </c>
      <c r="F159" s="132"/>
      <c r="G159" s="133">
        <f>G160</f>
        <v>3298</v>
      </c>
      <c r="H159" s="334"/>
      <c r="I159" s="134">
        <f>I160</f>
        <v>0</v>
      </c>
      <c r="J159" s="133">
        <f>J160</f>
        <v>3298</v>
      </c>
      <c r="K159" s="114"/>
      <c r="L159" s="76"/>
    </row>
    <row r="160" spans="1:12" s="75" customFormat="1" ht="19.5" customHeight="1">
      <c r="A160" s="100"/>
      <c r="B160" s="120" t="s">
        <v>151</v>
      </c>
      <c r="C160" s="130" t="s">
        <v>196</v>
      </c>
      <c r="D160" s="131" t="s">
        <v>266</v>
      </c>
      <c r="E160" s="126" t="s">
        <v>372</v>
      </c>
      <c r="F160" s="132" t="s">
        <v>152</v>
      </c>
      <c r="G160" s="133">
        <f>G161</f>
        <v>3298</v>
      </c>
      <c r="H160" s="334"/>
      <c r="I160" s="134">
        <f>I161</f>
        <v>0</v>
      </c>
      <c r="J160" s="133">
        <f>J161</f>
        <v>3298</v>
      </c>
      <c r="K160" s="114"/>
      <c r="L160" s="76"/>
    </row>
    <row r="161" spans="1:12" s="75" customFormat="1" ht="25.5">
      <c r="A161" s="100"/>
      <c r="B161" s="120" t="s">
        <v>153</v>
      </c>
      <c r="C161" s="130" t="s">
        <v>196</v>
      </c>
      <c r="D161" s="131" t="s">
        <v>266</v>
      </c>
      <c r="E161" s="126" t="s">
        <v>372</v>
      </c>
      <c r="F161" s="132" t="s">
        <v>154</v>
      </c>
      <c r="G161" s="133">
        <v>3298</v>
      </c>
      <c r="H161" s="334"/>
      <c r="I161" s="134">
        <v>0</v>
      </c>
      <c r="J161" s="133">
        <f>I161+G161</f>
        <v>3298</v>
      </c>
      <c r="K161" s="114"/>
      <c r="L161" s="76"/>
    </row>
    <row r="162" spans="1:12" s="63" customFormat="1" ht="12.75">
      <c r="A162" s="99"/>
      <c r="B162" s="129" t="s">
        <v>75</v>
      </c>
      <c r="C162" s="130" t="s">
        <v>196</v>
      </c>
      <c r="D162" s="131" t="s">
        <v>266</v>
      </c>
      <c r="E162" s="126" t="s">
        <v>74</v>
      </c>
      <c r="F162" s="132"/>
      <c r="G162" s="133">
        <f aca="true" t="shared" si="20" ref="G162:J163">G163</f>
        <v>757</v>
      </c>
      <c r="H162" s="133">
        <f t="shared" si="20"/>
        <v>757</v>
      </c>
      <c r="I162" s="134">
        <f t="shared" si="20"/>
        <v>0</v>
      </c>
      <c r="J162" s="133">
        <f t="shared" si="20"/>
        <v>757</v>
      </c>
      <c r="K162" s="114"/>
      <c r="L162" s="67"/>
    </row>
    <row r="163" spans="1:12" s="63" customFormat="1" ht="12.75">
      <c r="A163" s="99"/>
      <c r="B163" s="129" t="s">
        <v>151</v>
      </c>
      <c r="C163" s="130" t="s">
        <v>196</v>
      </c>
      <c r="D163" s="131" t="s">
        <v>266</v>
      </c>
      <c r="E163" s="126" t="s">
        <v>74</v>
      </c>
      <c r="F163" s="132" t="s">
        <v>152</v>
      </c>
      <c r="G163" s="133">
        <f t="shared" si="20"/>
        <v>757</v>
      </c>
      <c r="H163" s="133">
        <f t="shared" si="20"/>
        <v>757</v>
      </c>
      <c r="I163" s="134">
        <f t="shared" si="20"/>
        <v>0</v>
      </c>
      <c r="J163" s="133">
        <f t="shared" si="20"/>
        <v>757</v>
      </c>
      <c r="K163" s="114"/>
      <c r="L163" s="67"/>
    </row>
    <row r="164" spans="1:12" s="63" customFormat="1" ht="25.5">
      <c r="A164" s="99"/>
      <c r="B164" s="129" t="s">
        <v>153</v>
      </c>
      <c r="C164" s="130" t="s">
        <v>196</v>
      </c>
      <c r="D164" s="131" t="s">
        <v>266</v>
      </c>
      <c r="E164" s="126" t="s">
        <v>74</v>
      </c>
      <c r="F164" s="132" t="s">
        <v>154</v>
      </c>
      <c r="G164" s="133">
        <v>757</v>
      </c>
      <c r="H164" s="133">
        <v>757</v>
      </c>
      <c r="I164" s="134"/>
      <c r="J164" s="135">
        <f>G164+I164</f>
        <v>757</v>
      </c>
      <c r="K164" s="114"/>
      <c r="L164" s="67"/>
    </row>
    <row r="165" spans="1:12" s="63" customFormat="1" ht="12.75">
      <c r="A165" s="99"/>
      <c r="B165" s="129"/>
      <c r="C165" s="130"/>
      <c r="D165" s="131"/>
      <c r="E165" s="126"/>
      <c r="F165" s="132"/>
      <c r="G165" s="133"/>
      <c r="H165" s="133"/>
      <c r="I165" s="134"/>
      <c r="J165" s="133"/>
      <c r="K165" s="114"/>
      <c r="L165" s="67"/>
    </row>
    <row r="166" spans="1:12" s="75" customFormat="1" ht="47.25">
      <c r="A166" s="100"/>
      <c r="B166" s="351" t="s">
        <v>271</v>
      </c>
      <c r="C166" s="337" t="s">
        <v>198</v>
      </c>
      <c r="D166" s="338" t="s">
        <v>266</v>
      </c>
      <c r="E166" s="191" t="s">
        <v>267</v>
      </c>
      <c r="F166" s="339"/>
      <c r="G166" s="334">
        <f>G167+G170</f>
        <v>990</v>
      </c>
      <c r="H166" s="334">
        <f>H167+H170</f>
        <v>992</v>
      </c>
      <c r="I166" s="335">
        <f>I167+I170</f>
        <v>0</v>
      </c>
      <c r="J166" s="334">
        <f>J167+J170</f>
        <v>990</v>
      </c>
      <c r="K166" s="114"/>
      <c r="L166" s="76"/>
    </row>
    <row r="167" spans="1:11" ht="12.75">
      <c r="A167" s="101"/>
      <c r="B167" s="129" t="s">
        <v>272</v>
      </c>
      <c r="C167" s="130" t="s">
        <v>198</v>
      </c>
      <c r="D167" s="131" t="s">
        <v>266</v>
      </c>
      <c r="E167" s="126" t="s">
        <v>273</v>
      </c>
      <c r="F167" s="132"/>
      <c r="G167" s="133">
        <f>G168</f>
        <v>970</v>
      </c>
      <c r="H167" s="133">
        <f aca="true" t="shared" si="21" ref="H167:J168">H168</f>
        <v>971</v>
      </c>
      <c r="I167" s="134">
        <f t="shared" si="21"/>
        <v>0</v>
      </c>
      <c r="J167" s="133">
        <f t="shared" si="21"/>
        <v>970</v>
      </c>
      <c r="K167" s="114"/>
    </row>
    <row r="168" spans="1:11" ht="12.75">
      <c r="A168" s="101"/>
      <c r="B168" s="129" t="s">
        <v>157</v>
      </c>
      <c r="C168" s="322" t="s">
        <v>198</v>
      </c>
      <c r="D168" s="152" t="s">
        <v>266</v>
      </c>
      <c r="E168" s="153" t="s">
        <v>273</v>
      </c>
      <c r="F168" s="204" t="s">
        <v>158</v>
      </c>
      <c r="G168" s="133">
        <f>G169</f>
        <v>970</v>
      </c>
      <c r="H168" s="133">
        <f t="shared" si="21"/>
        <v>971</v>
      </c>
      <c r="I168" s="134">
        <f t="shared" si="21"/>
        <v>0</v>
      </c>
      <c r="J168" s="133">
        <f t="shared" si="21"/>
        <v>970</v>
      </c>
      <c r="K168" s="114"/>
    </row>
    <row r="169" spans="1:11" ht="25.5">
      <c r="A169" s="101"/>
      <c r="B169" s="129" t="s">
        <v>274</v>
      </c>
      <c r="C169" s="322" t="s">
        <v>198</v>
      </c>
      <c r="D169" s="152" t="s">
        <v>266</v>
      </c>
      <c r="E169" s="153" t="s">
        <v>273</v>
      </c>
      <c r="F169" s="204" t="s">
        <v>275</v>
      </c>
      <c r="G169" s="133">
        <v>970</v>
      </c>
      <c r="H169" s="133">
        <v>971</v>
      </c>
      <c r="I169" s="134"/>
      <c r="J169" s="135">
        <f>G169+I169</f>
        <v>970</v>
      </c>
      <c r="K169" s="114"/>
    </row>
    <row r="170" spans="1:11" ht="12.75">
      <c r="A170" s="101"/>
      <c r="B170" s="129" t="s">
        <v>276</v>
      </c>
      <c r="C170" s="322" t="s">
        <v>198</v>
      </c>
      <c r="D170" s="152" t="s">
        <v>266</v>
      </c>
      <c r="E170" s="153" t="s">
        <v>277</v>
      </c>
      <c r="F170" s="204"/>
      <c r="G170" s="133">
        <f>G171</f>
        <v>20</v>
      </c>
      <c r="H170" s="133">
        <f aca="true" t="shared" si="22" ref="H170:J171">H171</f>
        <v>21</v>
      </c>
      <c r="I170" s="134">
        <f t="shared" si="22"/>
        <v>0</v>
      </c>
      <c r="J170" s="133">
        <f t="shared" si="22"/>
        <v>20</v>
      </c>
      <c r="K170" s="114"/>
    </row>
    <row r="171" spans="1:11" ht="25.5">
      <c r="A171" s="101"/>
      <c r="B171" s="311" t="s">
        <v>251</v>
      </c>
      <c r="C171" s="347" t="s">
        <v>198</v>
      </c>
      <c r="D171" s="348" t="s">
        <v>266</v>
      </c>
      <c r="E171" s="167" t="s">
        <v>277</v>
      </c>
      <c r="F171" s="349" t="s">
        <v>148</v>
      </c>
      <c r="G171" s="133">
        <f>G172</f>
        <v>20</v>
      </c>
      <c r="H171" s="133">
        <f t="shared" si="22"/>
        <v>21</v>
      </c>
      <c r="I171" s="134">
        <f t="shared" si="22"/>
        <v>0</v>
      </c>
      <c r="J171" s="133">
        <f t="shared" si="22"/>
        <v>20</v>
      </c>
      <c r="K171" s="114"/>
    </row>
    <row r="172" spans="1:11" ht="25.5">
      <c r="A172" s="101"/>
      <c r="B172" s="311" t="s">
        <v>149</v>
      </c>
      <c r="C172" s="347" t="s">
        <v>198</v>
      </c>
      <c r="D172" s="348" t="s">
        <v>266</v>
      </c>
      <c r="E172" s="167" t="s">
        <v>277</v>
      </c>
      <c r="F172" s="349" t="s">
        <v>150</v>
      </c>
      <c r="G172" s="133">
        <v>20</v>
      </c>
      <c r="H172" s="133">
        <v>21</v>
      </c>
      <c r="I172" s="134"/>
      <c r="J172" s="135">
        <f>G172+I172</f>
        <v>20</v>
      </c>
      <c r="K172" s="114"/>
    </row>
    <row r="173" spans="1:12" s="63" customFormat="1" ht="12.75">
      <c r="A173" s="99"/>
      <c r="B173" s="129"/>
      <c r="C173" s="130"/>
      <c r="D173" s="131"/>
      <c r="E173" s="126"/>
      <c r="F173" s="132"/>
      <c r="G173" s="133"/>
      <c r="H173" s="133"/>
      <c r="I173" s="134"/>
      <c r="J173" s="133"/>
      <c r="K173" s="114"/>
      <c r="L173" s="67"/>
    </row>
    <row r="174" spans="1:11" ht="68.25" customHeight="1">
      <c r="A174" s="101"/>
      <c r="B174" s="329" t="s">
        <v>283</v>
      </c>
      <c r="C174" s="330" t="s">
        <v>206</v>
      </c>
      <c r="D174" s="331" t="s">
        <v>266</v>
      </c>
      <c r="E174" s="332" t="s">
        <v>267</v>
      </c>
      <c r="F174" s="333"/>
      <c r="G174" s="334">
        <f>G178+G181+G175</f>
        <v>8800.800000000001</v>
      </c>
      <c r="H174" s="334">
        <f>H178+H181+H175</f>
        <v>8803.800000000001</v>
      </c>
      <c r="I174" s="335">
        <f>I178+I181+I175</f>
        <v>-500</v>
      </c>
      <c r="J174" s="334">
        <f>J178+J181+J175</f>
        <v>8300.800000000001</v>
      </c>
      <c r="K174" s="114"/>
    </row>
    <row r="175" spans="1:11" ht="82.5" customHeight="1">
      <c r="A175" s="101"/>
      <c r="B175" s="300" t="s">
        <v>291</v>
      </c>
      <c r="C175" s="352" t="s">
        <v>206</v>
      </c>
      <c r="D175" s="260" t="s">
        <v>266</v>
      </c>
      <c r="E175" s="164" t="s">
        <v>292</v>
      </c>
      <c r="F175" s="333"/>
      <c r="G175" s="133">
        <f>G176</f>
        <v>1057.2</v>
      </c>
      <c r="H175" s="133">
        <f aca="true" t="shared" si="23" ref="H175:J176">H176</f>
        <v>1058.2</v>
      </c>
      <c r="I175" s="134">
        <f t="shared" si="23"/>
        <v>0</v>
      </c>
      <c r="J175" s="133">
        <f t="shared" si="23"/>
        <v>1057.2</v>
      </c>
      <c r="K175" s="114"/>
    </row>
    <row r="176" spans="1:11" ht="24.75" customHeight="1">
      <c r="A176" s="101"/>
      <c r="B176" s="129" t="s">
        <v>147</v>
      </c>
      <c r="C176" s="130" t="s">
        <v>206</v>
      </c>
      <c r="D176" s="131" t="s">
        <v>266</v>
      </c>
      <c r="E176" s="126" t="s">
        <v>292</v>
      </c>
      <c r="F176" s="132" t="s">
        <v>148</v>
      </c>
      <c r="G176" s="133">
        <f>G177</f>
        <v>1057.2</v>
      </c>
      <c r="H176" s="133">
        <f t="shared" si="23"/>
        <v>1058.2</v>
      </c>
      <c r="I176" s="134">
        <f t="shared" si="23"/>
        <v>0</v>
      </c>
      <c r="J176" s="133">
        <f t="shared" si="23"/>
        <v>1057.2</v>
      </c>
      <c r="K176" s="114"/>
    </row>
    <row r="177" spans="1:11" ht="29.25" customHeight="1">
      <c r="A177" s="101"/>
      <c r="B177" s="129" t="s">
        <v>149</v>
      </c>
      <c r="C177" s="130" t="s">
        <v>206</v>
      </c>
      <c r="D177" s="131" t="s">
        <v>266</v>
      </c>
      <c r="E177" s="126" t="s">
        <v>292</v>
      </c>
      <c r="F177" s="132" t="s">
        <v>150</v>
      </c>
      <c r="G177" s="133">
        <v>1057.2</v>
      </c>
      <c r="H177" s="133">
        <v>1058.2</v>
      </c>
      <c r="I177" s="134"/>
      <c r="J177" s="135">
        <f>G177+I177</f>
        <v>1057.2</v>
      </c>
      <c r="K177" s="114"/>
    </row>
    <row r="178" spans="1:11" ht="38.25">
      <c r="A178" s="101"/>
      <c r="B178" s="129" t="s">
        <v>280</v>
      </c>
      <c r="C178" s="130" t="s">
        <v>206</v>
      </c>
      <c r="D178" s="131" t="s">
        <v>266</v>
      </c>
      <c r="E178" s="126" t="s">
        <v>281</v>
      </c>
      <c r="F178" s="132"/>
      <c r="G178" s="133">
        <f>G179</f>
        <v>2766.4</v>
      </c>
      <c r="H178" s="133">
        <f aca="true" t="shared" si="24" ref="H178:J179">H179</f>
        <v>2767.4</v>
      </c>
      <c r="I178" s="134">
        <f t="shared" si="24"/>
        <v>-500</v>
      </c>
      <c r="J178" s="133">
        <f t="shared" si="24"/>
        <v>2266.4</v>
      </c>
      <c r="K178" s="114"/>
    </row>
    <row r="179" spans="1:11" ht="25.5">
      <c r="A179" s="101"/>
      <c r="B179" s="129" t="s">
        <v>147</v>
      </c>
      <c r="C179" s="130" t="s">
        <v>206</v>
      </c>
      <c r="D179" s="131" t="s">
        <v>266</v>
      </c>
      <c r="E179" s="126" t="s">
        <v>281</v>
      </c>
      <c r="F179" s="132" t="s">
        <v>148</v>
      </c>
      <c r="G179" s="133">
        <f>G180</f>
        <v>2766.4</v>
      </c>
      <c r="H179" s="133">
        <f t="shared" si="24"/>
        <v>2767.4</v>
      </c>
      <c r="I179" s="134">
        <f t="shared" si="24"/>
        <v>-500</v>
      </c>
      <c r="J179" s="133">
        <f t="shared" si="24"/>
        <v>2266.4</v>
      </c>
      <c r="K179" s="114"/>
    </row>
    <row r="180" spans="1:11" ht="25.5">
      <c r="A180" s="101"/>
      <c r="B180" s="129" t="s">
        <v>149</v>
      </c>
      <c r="C180" s="130" t="s">
        <v>206</v>
      </c>
      <c r="D180" s="131" t="s">
        <v>266</v>
      </c>
      <c r="E180" s="126" t="s">
        <v>281</v>
      </c>
      <c r="F180" s="132" t="s">
        <v>150</v>
      </c>
      <c r="G180" s="133">
        <v>2766.4</v>
      </c>
      <c r="H180" s="133">
        <v>2767.4</v>
      </c>
      <c r="I180" s="134">
        <v>-500</v>
      </c>
      <c r="J180" s="135">
        <f>G180+I180</f>
        <v>2266.4</v>
      </c>
      <c r="K180" s="114"/>
    </row>
    <row r="181" spans="1:11" ht="51">
      <c r="A181" s="101"/>
      <c r="B181" s="129" t="s">
        <v>257</v>
      </c>
      <c r="C181" s="130" t="s">
        <v>206</v>
      </c>
      <c r="D181" s="131" t="s">
        <v>266</v>
      </c>
      <c r="E181" s="126" t="s">
        <v>284</v>
      </c>
      <c r="F181" s="132"/>
      <c r="G181" s="133">
        <f>G182</f>
        <v>4977.2</v>
      </c>
      <c r="H181" s="133">
        <f aca="true" t="shared" si="25" ref="H181:J182">H182</f>
        <v>4978.2</v>
      </c>
      <c r="I181" s="134">
        <f t="shared" si="25"/>
        <v>0</v>
      </c>
      <c r="J181" s="133">
        <f t="shared" si="25"/>
        <v>4977.2</v>
      </c>
      <c r="K181" s="114"/>
    </row>
    <row r="182" spans="1:11" ht="12.75">
      <c r="A182" s="101"/>
      <c r="B182" s="311" t="s">
        <v>213</v>
      </c>
      <c r="C182" s="347" t="s">
        <v>206</v>
      </c>
      <c r="D182" s="348" t="s">
        <v>266</v>
      </c>
      <c r="E182" s="167" t="s">
        <v>284</v>
      </c>
      <c r="F182" s="349" t="s">
        <v>227</v>
      </c>
      <c r="G182" s="135">
        <f>G183</f>
        <v>4977.2</v>
      </c>
      <c r="H182" s="135">
        <f t="shared" si="25"/>
        <v>4978.2</v>
      </c>
      <c r="I182" s="350">
        <f t="shared" si="25"/>
        <v>0</v>
      </c>
      <c r="J182" s="135">
        <f t="shared" si="25"/>
        <v>4977.2</v>
      </c>
      <c r="K182" s="114"/>
    </row>
    <row r="183" spans="1:11" ht="12.75">
      <c r="A183" s="101"/>
      <c r="B183" s="311" t="s">
        <v>228</v>
      </c>
      <c r="C183" s="347" t="s">
        <v>206</v>
      </c>
      <c r="D183" s="348" t="s">
        <v>266</v>
      </c>
      <c r="E183" s="167" t="s">
        <v>284</v>
      </c>
      <c r="F183" s="349" t="s">
        <v>285</v>
      </c>
      <c r="G183" s="135">
        <v>4977.2</v>
      </c>
      <c r="H183" s="135">
        <v>4978.2</v>
      </c>
      <c r="I183" s="350">
        <v>0</v>
      </c>
      <c r="J183" s="135">
        <f>G183+I183</f>
        <v>4977.2</v>
      </c>
      <c r="K183" s="114"/>
    </row>
    <row r="184" spans="1:11" ht="12.75">
      <c r="A184" s="101"/>
      <c r="B184" s="311"/>
      <c r="C184" s="347"/>
      <c r="D184" s="348"/>
      <c r="E184" s="167"/>
      <c r="F184" s="349"/>
      <c r="G184" s="135"/>
      <c r="H184" s="135"/>
      <c r="I184" s="350"/>
      <c r="J184" s="135"/>
      <c r="K184" s="114"/>
    </row>
    <row r="185" spans="1:12" s="75" customFormat="1" ht="47.25">
      <c r="A185" s="100"/>
      <c r="B185" s="353" t="s">
        <v>286</v>
      </c>
      <c r="C185" s="342" t="s">
        <v>212</v>
      </c>
      <c r="D185" s="343" t="s">
        <v>266</v>
      </c>
      <c r="E185" s="149" t="s">
        <v>267</v>
      </c>
      <c r="F185" s="344"/>
      <c r="G185" s="345">
        <f>G191+G186</f>
        <v>180</v>
      </c>
      <c r="H185" s="345">
        <f>H191+H186</f>
        <v>182</v>
      </c>
      <c r="I185" s="345">
        <f>I191+I186</f>
        <v>1354.5</v>
      </c>
      <c r="J185" s="345">
        <f>J191+J186</f>
        <v>1534.5</v>
      </c>
      <c r="K185" s="114"/>
      <c r="L185" s="76"/>
    </row>
    <row r="186" spans="1:12" s="75" customFormat="1" ht="47.25">
      <c r="A186" s="100"/>
      <c r="B186" s="419" t="s">
        <v>391</v>
      </c>
      <c r="C186" s="165" t="s">
        <v>212</v>
      </c>
      <c r="D186" s="165" t="s">
        <v>266</v>
      </c>
      <c r="E186" s="166" t="s">
        <v>390</v>
      </c>
      <c r="F186" s="167"/>
      <c r="G186" s="345">
        <f>G187+G189</f>
        <v>0</v>
      </c>
      <c r="H186" s="345">
        <f>H187+H189</f>
        <v>0</v>
      </c>
      <c r="I186" s="135">
        <f>I187+I189</f>
        <v>1354.5</v>
      </c>
      <c r="J186" s="135">
        <f>J187+J189</f>
        <v>1354.5</v>
      </c>
      <c r="K186" s="114"/>
      <c r="L186" s="76"/>
    </row>
    <row r="187" spans="1:12" s="75" customFormat="1" ht="25.5">
      <c r="A187" s="100"/>
      <c r="B187" s="129" t="s">
        <v>147</v>
      </c>
      <c r="C187" s="165" t="s">
        <v>212</v>
      </c>
      <c r="D187" s="165" t="s">
        <v>266</v>
      </c>
      <c r="E187" s="166" t="s">
        <v>390</v>
      </c>
      <c r="F187" s="167" t="s">
        <v>148</v>
      </c>
      <c r="G187" s="345">
        <f>G188</f>
        <v>0</v>
      </c>
      <c r="H187" s="345"/>
      <c r="I187" s="350">
        <f>I188</f>
        <v>4.5</v>
      </c>
      <c r="J187" s="135">
        <f>J188</f>
        <v>4.5</v>
      </c>
      <c r="K187" s="114"/>
      <c r="L187" s="76"/>
    </row>
    <row r="188" spans="1:12" s="75" customFormat="1" ht="25.5">
      <c r="A188" s="100"/>
      <c r="B188" s="129" t="s">
        <v>149</v>
      </c>
      <c r="C188" s="165" t="s">
        <v>212</v>
      </c>
      <c r="D188" s="165" t="s">
        <v>266</v>
      </c>
      <c r="E188" s="166" t="s">
        <v>390</v>
      </c>
      <c r="F188" s="167" t="s">
        <v>150</v>
      </c>
      <c r="G188" s="345">
        <v>0</v>
      </c>
      <c r="H188" s="345"/>
      <c r="I188" s="350">
        <v>4.5</v>
      </c>
      <c r="J188" s="135">
        <v>4.5</v>
      </c>
      <c r="K188" s="114"/>
      <c r="L188" s="76"/>
    </row>
    <row r="189" spans="1:12" s="75" customFormat="1" ht="12.75">
      <c r="A189" s="100"/>
      <c r="B189" s="120" t="s">
        <v>157</v>
      </c>
      <c r="C189" s="165" t="s">
        <v>212</v>
      </c>
      <c r="D189" s="165" t="s">
        <v>266</v>
      </c>
      <c r="E189" s="166" t="s">
        <v>390</v>
      </c>
      <c r="F189" s="167" t="s">
        <v>158</v>
      </c>
      <c r="G189" s="345">
        <f>G190</f>
        <v>0</v>
      </c>
      <c r="H189" s="345"/>
      <c r="I189" s="350">
        <f>I190</f>
        <v>1350</v>
      </c>
      <c r="J189" s="135">
        <f>J190</f>
        <v>1350</v>
      </c>
      <c r="K189" s="114"/>
      <c r="L189" s="76"/>
    </row>
    <row r="190" spans="1:12" s="75" customFormat="1" ht="25.5">
      <c r="A190" s="100"/>
      <c r="B190" s="120" t="s">
        <v>274</v>
      </c>
      <c r="C190" s="165" t="s">
        <v>212</v>
      </c>
      <c r="D190" s="165" t="s">
        <v>266</v>
      </c>
      <c r="E190" s="166" t="s">
        <v>390</v>
      </c>
      <c r="F190" s="167" t="s">
        <v>275</v>
      </c>
      <c r="G190" s="345">
        <v>0</v>
      </c>
      <c r="H190" s="345"/>
      <c r="I190" s="350">
        <v>1350</v>
      </c>
      <c r="J190" s="135">
        <v>1350</v>
      </c>
      <c r="K190" s="114"/>
      <c r="L190" s="76"/>
    </row>
    <row r="191" spans="1:11" ht="12.75">
      <c r="A191" s="101"/>
      <c r="B191" s="311" t="s">
        <v>3</v>
      </c>
      <c r="C191" s="347" t="s">
        <v>212</v>
      </c>
      <c r="D191" s="348" t="s">
        <v>266</v>
      </c>
      <c r="E191" s="167" t="s">
        <v>4</v>
      </c>
      <c r="F191" s="349"/>
      <c r="G191" s="135">
        <f>G192+G194</f>
        <v>180</v>
      </c>
      <c r="H191" s="135">
        <f>H192+H194</f>
        <v>182</v>
      </c>
      <c r="I191" s="350">
        <f>I192+I194</f>
        <v>0</v>
      </c>
      <c r="J191" s="135">
        <f>J192+J194</f>
        <v>180</v>
      </c>
      <c r="K191" s="114"/>
    </row>
    <row r="192" spans="1:11" ht="25.5">
      <c r="A192" s="101"/>
      <c r="B192" s="311" t="s">
        <v>251</v>
      </c>
      <c r="C192" s="347" t="s">
        <v>212</v>
      </c>
      <c r="D192" s="348" t="s">
        <v>266</v>
      </c>
      <c r="E192" s="167" t="s">
        <v>4</v>
      </c>
      <c r="F192" s="349" t="s">
        <v>148</v>
      </c>
      <c r="G192" s="135">
        <f>G193</f>
        <v>29</v>
      </c>
      <c r="H192" s="135">
        <f>H193</f>
        <v>30</v>
      </c>
      <c r="I192" s="350">
        <f>I193</f>
        <v>0</v>
      </c>
      <c r="J192" s="135">
        <f>J193</f>
        <v>29</v>
      </c>
      <c r="K192" s="114"/>
    </row>
    <row r="193" spans="1:11" ht="25.5">
      <c r="A193" s="101"/>
      <c r="B193" s="311" t="s">
        <v>149</v>
      </c>
      <c r="C193" s="347" t="s">
        <v>212</v>
      </c>
      <c r="D193" s="348" t="s">
        <v>266</v>
      </c>
      <c r="E193" s="167" t="s">
        <v>4</v>
      </c>
      <c r="F193" s="349" t="s">
        <v>150</v>
      </c>
      <c r="G193" s="135">
        <v>29</v>
      </c>
      <c r="H193" s="135">
        <v>30</v>
      </c>
      <c r="I193" s="350"/>
      <c r="J193" s="135">
        <f>G193+I193</f>
        <v>29</v>
      </c>
      <c r="K193" s="114"/>
    </row>
    <row r="194" spans="1:11" ht="12.75">
      <c r="A194" s="101"/>
      <c r="B194" s="129" t="s">
        <v>157</v>
      </c>
      <c r="C194" s="322" t="s">
        <v>212</v>
      </c>
      <c r="D194" s="152" t="s">
        <v>266</v>
      </c>
      <c r="E194" s="153" t="s">
        <v>4</v>
      </c>
      <c r="F194" s="204" t="s">
        <v>158</v>
      </c>
      <c r="G194" s="133">
        <f>G195</f>
        <v>151</v>
      </c>
      <c r="H194" s="133">
        <f>H195</f>
        <v>152</v>
      </c>
      <c r="I194" s="134">
        <f>I195</f>
        <v>0</v>
      </c>
      <c r="J194" s="133">
        <f>J195</f>
        <v>151</v>
      </c>
      <c r="K194" s="114"/>
    </row>
    <row r="195" spans="1:11" ht="25.5">
      <c r="A195" s="101"/>
      <c r="B195" s="129" t="s">
        <v>274</v>
      </c>
      <c r="C195" s="322" t="s">
        <v>212</v>
      </c>
      <c r="D195" s="152" t="s">
        <v>266</v>
      </c>
      <c r="E195" s="153" t="s">
        <v>4</v>
      </c>
      <c r="F195" s="204" t="s">
        <v>275</v>
      </c>
      <c r="G195" s="133">
        <v>151</v>
      </c>
      <c r="H195" s="133">
        <v>152</v>
      </c>
      <c r="I195" s="134"/>
      <c r="J195" s="135">
        <f>G195+I195</f>
        <v>151</v>
      </c>
      <c r="K195" s="114"/>
    </row>
    <row r="196" spans="1:11" ht="12.75">
      <c r="A196" s="101"/>
      <c r="B196" s="129"/>
      <c r="C196" s="322"/>
      <c r="D196" s="152"/>
      <c r="E196" s="153"/>
      <c r="F196" s="204"/>
      <c r="G196" s="133"/>
      <c r="H196" s="133"/>
      <c r="I196" s="134"/>
      <c r="J196" s="133"/>
      <c r="K196" s="114"/>
    </row>
    <row r="197" spans="1:12" s="75" customFormat="1" ht="47.25">
      <c r="A197" s="100"/>
      <c r="B197" s="351" t="s">
        <v>5</v>
      </c>
      <c r="C197" s="354" t="s">
        <v>236</v>
      </c>
      <c r="D197" s="355" t="s">
        <v>266</v>
      </c>
      <c r="E197" s="356" t="s">
        <v>267</v>
      </c>
      <c r="F197" s="357"/>
      <c r="G197" s="334">
        <f>G201+G204+G198</f>
        <v>23070.1</v>
      </c>
      <c r="H197" s="334">
        <f>H201+H204+H198</f>
        <v>3159.4</v>
      </c>
      <c r="I197" s="334">
        <f>I201+I204+I198</f>
        <v>2275</v>
      </c>
      <c r="J197" s="334">
        <f>J201+J204+J198</f>
        <v>25345.1</v>
      </c>
      <c r="K197" s="114"/>
      <c r="L197" s="76"/>
    </row>
    <row r="198" spans="1:12" s="75" customFormat="1" ht="38.25">
      <c r="A198" s="100"/>
      <c r="B198" s="120" t="s">
        <v>374</v>
      </c>
      <c r="C198" s="322" t="s">
        <v>236</v>
      </c>
      <c r="D198" s="152" t="s">
        <v>266</v>
      </c>
      <c r="E198" s="358" t="s">
        <v>373</v>
      </c>
      <c r="F198" s="359"/>
      <c r="G198" s="133">
        <f>G199</f>
        <v>18536.1</v>
      </c>
      <c r="H198" s="334"/>
      <c r="I198" s="134">
        <f>I199</f>
        <v>0</v>
      </c>
      <c r="J198" s="133">
        <f>J199</f>
        <v>18536.1</v>
      </c>
      <c r="K198" s="114"/>
      <c r="L198" s="76"/>
    </row>
    <row r="199" spans="1:12" s="75" customFormat="1" ht="12.75">
      <c r="A199" s="100"/>
      <c r="B199" s="129" t="s">
        <v>213</v>
      </c>
      <c r="C199" s="322" t="s">
        <v>236</v>
      </c>
      <c r="D199" s="152" t="s">
        <v>266</v>
      </c>
      <c r="E199" s="358" t="s">
        <v>373</v>
      </c>
      <c r="F199" s="359" t="s">
        <v>227</v>
      </c>
      <c r="G199" s="133">
        <f>G200</f>
        <v>18536.1</v>
      </c>
      <c r="H199" s="334"/>
      <c r="I199" s="134">
        <f>I200</f>
        <v>0</v>
      </c>
      <c r="J199" s="133">
        <f>J200</f>
        <v>18536.1</v>
      </c>
      <c r="K199" s="114"/>
      <c r="L199" s="76"/>
    </row>
    <row r="200" spans="1:12" s="75" customFormat="1" ht="12.75">
      <c r="A200" s="100"/>
      <c r="B200" s="129" t="s">
        <v>166</v>
      </c>
      <c r="C200" s="322" t="s">
        <v>236</v>
      </c>
      <c r="D200" s="152" t="s">
        <v>266</v>
      </c>
      <c r="E200" s="358" t="s">
        <v>373</v>
      </c>
      <c r="F200" s="359" t="s">
        <v>175</v>
      </c>
      <c r="G200" s="133">
        <v>18536.1</v>
      </c>
      <c r="H200" s="334"/>
      <c r="I200" s="134">
        <v>0</v>
      </c>
      <c r="J200" s="133">
        <f>I200+G200</f>
        <v>18536.1</v>
      </c>
      <c r="K200" s="114"/>
      <c r="L200" s="76"/>
    </row>
    <row r="201" spans="1:11" ht="12.75">
      <c r="A201" s="101"/>
      <c r="B201" s="129" t="s">
        <v>6</v>
      </c>
      <c r="C201" s="322" t="s">
        <v>236</v>
      </c>
      <c r="D201" s="152" t="s">
        <v>266</v>
      </c>
      <c r="E201" s="153">
        <v>7811</v>
      </c>
      <c r="F201" s="204"/>
      <c r="G201" s="133">
        <f>G202</f>
        <v>4434</v>
      </c>
      <c r="H201" s="133">
        <f aca="true" t="shared" si="26" ref="H201:J202">H202</f>
        <v>3058.4</v>
      </c>
      <c r="I201" s="134">
        <f t="shared" si="26"/>
        <v>2275</v>
      </c>
      <c r="J201" s="133">
        <f t="shared" si="26"/>
        <v>6709</v>
      </c>
      <c r="K201" s="114"/>
    </row>
    <row r="202" spans="1:11" ht="12.75">
      <c r="A202" s="101"/>
      <c r="B202" s="129" t="s">
        <v>213</v>
      </c>
      <c r="C202" s="322" t="s">
        <v>236</v>
      </c>
      <c r="D202" s="152" t="s">
        <v>266</v>
      </c>
      <c r="E202" s="153">
        <v>7811</v>
      </c>
      <c r="F202" s="204" t="s">
        <v>227</v>
      </c>
      <c r="G202" s="133">
        <f>G203</f>
        <v>4434</v>
      </c>
      <c r="H202" s="133">
        <f t="shared" si="26"/>
        <v>3058.4</v>
      </c>
      <c r="I202" s="134">
        <f t="shared" si="26"/>
        <v>2275</v>
      </c>
      <c r="J202" s="133">
        <f t="shared" si="26"/>
        <v>6709</v>
      </c>
      <c r="K202" s="114"/>
    </row>
    <row r="203" spans="1:11" ht="12.75">
      <c r="A203" s="101"/>
      <c r="B203" s="129" t="s">
        <v>166</v>
      </c>
      <c r="C203" s="322" t="s">
        <v>236</v>
      </c>
      <c r="D203" s="152" t="s">
        <v>266</v>
      </c>
      <c r="E203" s="153">
        <v>7811</v>
      </c>
      <c r="F203" s="204" t="s">
        <v>175</v>
      </c>
      <c r="G203" s="133">
        <v>4434</v>
      </c>
      <c r="H203" s="133">
        <v>3058.4</v>
      </c>
      <c r="I203" s="134">
        <v>2275</v>
      </c>
      <c r="J203" s="135">
        <f>G203+I203</f>
        <v>6709</v>
      </c>
      <c r="K203" s="114"/>
    </row>
    <row r="204" spans="1:11" ht="25.5">
      <c r="A204" s="101"/>
      <c r="B204" s="129" t="s">
        <v>7</v>
      </c>
      <c r="C204" s="322" t="s">
        <v>236</v>
      </c>
      <c r="D204" s="152" t="s">
        <v>266</v>
      </c>
      <c r="E204" s="153" t="s">
        <v>8</v>
      </c>
      <c r="F204" s="204"/>
      <c r="G204" s="133">
        <f>G205</f>
        <v>100</v>
      </c>
      <c r="H204" s="133">
        <f aca="true" t="shared" si="27" ref="H204:J205">H205</f>
        <v>101</v>
      </c>
      <c r="I204" s="134">
        <f t="shared" si="27"/>
        <v>0</v>
      </c>
      <c r="J204" s="133">
        <f t="shared" si="27"/>
        <v>100</v>
      </c>
      <c r="K204" s="114"/>
    </row>
    <row r="205" spans="1:11" ht="12.75">
      <c r="A205" s="101"/>
      <c r="B205" s="129" t="s">
        <v>213</v>
      </c>
      <c r="C205" s="322" t="s">
        <v>236</v>
      </c>
      <c r="D205" s="152" t="s">
        <v>266</v>
      </c>
      <c r="E205" s="153" t="s">
        <v>8</v>
      </c>
      <c r="F205" s="204" t="s">
        <v>227</v>
      </c>
      <c r="G205" s="133">
        <f>G206</f>
        <v>100</v>
      </c>
      <c r="H205" s="133">
        <f t="shared" si="27"/>
        <v>101</v>
      </c>
      <c r="I205" s="134">
        <f t="shared" si="27"/>
        <v>0</v>
      </c>
      <c r="J205" s="133">
        <f t="shared" si="27"/>
        <v>100</v>
      </c>
      <c r="K205" s="114"/>
    </row>
    <row r="206" spans="1:11" ht="12.75">
      <c r="A206" s="101"/>
      <c r="B206" s="129" t="s">
        <v>166</v>
      </c>
      <c r="C206" s="322" t="s">
        <v>236</v>
      </c>
      <c r="D206" s="152" t="s">
        <v>266</v>
      </c>
      <c r="E206" s="153" t="s">
        <v>8</v>
      </c>
      <c r="F206" s="204" t="s">
        <v>175</v>
      </c>
      <c r="G206" s="133">
        <v>100</v>
      </c>
      <c r="H206" s="133">
        <v>101</v>
      </c>
      <c r="I206" s="134"/>
      <c r="J206" s="135">
        <f>G206+I206</f>
        <v>100</v>
      </c>
      <c r="K206" s="114"/>
    </row>
    <row r="207" spans="1:12" s="63" customFormat="1" ht="12.75">
      <c r="A207" s="99"/>
      <c r="B207" s="129"/>
      <c r="C207" s="130"/>
      <c r="D207" s="131"/>
      <c r="E207" s="126"/>
      <c r="F207" s="132"/>
      <c r="G207" s="133"/>
      <c r="H207" s="133"/>
      <c r="I207" s="134"/>
      <c r="J207" s="133"/>
      <c r="K207" s="114"/>
      <c r="L207" s="67"/>
    </row>
    <row r="208" spans="1:12" s="75" customFormat="1" ht="66.75" customHeight="1">
      <c r="A208" s="100"/>
      <c r="B208" s="351" t="s">
        <v>14</v>
      </c>
      <c r="C208" s="337" t="s">
        <v>214</v>
      </c>
      <c r="D208" s="338" t="s">
        <v>266</v>
      </c>
      <c r="E208" s="191" t="s">
        <v>267</v>
      </c>
      <c r="F208" s="339"/>
      <c r="G208" s="334">
        <f>G209+G212+G215</f>
        <v>46466.799999999996</v>
      </c>
      <c r="H208" s="334">
        <f>H209+H212+H215</f>
        <v>46469.799999999996</v>
      </c>
      <c r="I208" s="335">
        <f>I209+I212+I215</f>
        <v>0</v>
      </c>
      <c r="J208" s="334">
        <f>J209+J212+J215</f>
        <v>46466.799999999996</v>
      </c>
      <c r="K208" s="114"/>
      <c r="L208" s="76"/>
    </row>
    <row r="209" spans="1:12" s="63" customFormat="1" ht="12.75">
      <c r="A209" s="99"/>
      <c r="B209" s="129" t="s">
        <v>9</v>
      </c>
      <c r="C209" s="322" t="s">
        <v>214</v>
      </c>
      <c r="D209" s="152" t="s">
        <v>266</v>
      </c>
      <c r="E209" s="153" t="s">
        <v>10</v>
      </c>
      <c r="F209" s="204"/>
      <c r="G209" s="133">
        <f>G210</f>
        <v>6652.7</v>
      </c>
      <c r="H209" s="133">
        <f aca="true" t="shared" si="28" ref="H209:J210">H210</f>
        <v>6653.7</v>
      </c>
      <c r="I209" s="134">
        <f t="shared" si="28"/>
        <v>0</v>
      </c>
      <c r="J209" s="133">
        <f t="shared" si="28"/>
        <v>6652.7</v>
      </c>
      <c r="K209" s="114"/>
      <c r="L209" s="67"/>
    </row>
    <row r="210" spans="1:12" s="63" customFormat="1" ht="12.75">
      <c r="A210" s="99"/>
      <c r="B210" s="129" t="s">
        <v>213</v>
      </c>
      <c r="C210" s="322" t="s">
        <v>214</v>
      </c>
      <c r="D210" s="152" t="s">
        <v>266</v>
      </c>
      <c r="E210" s="153" t="s">
        <v>10</v>
      </c>
      <c r="F210" s="204" t="s">
        <v>227</v>
      </c>
      <c r="G210" s="133">
        <f>G211</f>
        <v>6652.7</v>
      </c>
      <c r="H210" s="133">
        <f t="shared" si="28"/>
        <v>6653.7</v>
      </c>
      <c r="I210" s="134">
        <f t="shared" si="28"/>
        <v>0</v>
      </c>
      <c r="J210" s="133">
        <f t="shared" si="28"/>
        <v>6652.7</v>
      </c>
      <c r="K210" s="114"/>
      <c r="L210" s="67"/>
    </row>
    <row r="211" spans="1:12" s="63" customFormat="1" ht="12.75">
      <c r="A211" s="99"/>
      <c r="B211" s="129" t="s">
        <v>11</v>
      </c>
      <c r="C211" s="322" t="s">
        <v>214</v>
      </c>
      <c r="D211" s="152" t="s">
        <v>266</v>
      </c>
      <c r="E211" s="153" t="s">
        <v>10</v>
      </c>
      <c r="F211" s="204" t="s">
        <v>12</v>
      </c>
      <c r="G211" s="133">
        <v>6652.7</v>
      </c>
      <c r="H211" s="133">
        <v>6653.7</v>
      </c>
      <c r="I211" s="134"/>
      <c r="J211" s="135">
        <f>G211+I211</f>
        <v>6652.7</v>
      </c>
      <c r="K211" s="114"/>
      <c r="L211" s="67"/>
    </row>
    <row r="212" spans="1:12" s="63" customFormat="1" ht="12.75">
      <c r="A212" s="99"/>
      <c r="B212" s="129" t="s">
        <v>114</v>
      </c>
      <c r="C212" s="322" t="s">
        <v>214</v>
      </c>
      <c r="D212" s="152" t="s">
        <v>266</v>
      </c>
      <c r="E212" s="153" t="s">
        <v>13</v>
      </c>
      <c r="F212" s="204"/>
      <c r="G212" s="133">
        <f>G213</f>
        <v>35714.1</v>
      </c>
      <c r="H212" s="133">
        <f aca="true" t="shared" si="29" ref="H212:J213">H213</f>
        <v>35715.1</v>
      </c>
      <c r="I212" s="134">
        <f t="shared" si="29"/>
        <v>0</v>
      </c>
      <c r="J212" s="133">
        <f t="shared" si="29"/>
        <v>35714.1</v>
      </c>
      <c r="K212" s="114"/>
      <c r="L212" s="67"/>
    </row>
    <row r="213" spans="1:12" s="63" customFormat="1" ht="12.75">
      <c r="A213" s="99"/>
      <c r="B213" s="129" t="s">
        <v>213</v>
      </c>
      <c r="C213" s="322" t="s">
        <v>214</v>
      </c>
      <c r="D213" s="152" t="s">
        <v>266</v>
      </c>
      <c r="E213" s="153" t="s">
        <v>13</v>
      </c>
      <c r="F213" s="204" t="s">
        <v>227</v>
      </c>
      <c r="G213" s="133">
        <f>G214</f>
        <v>35714.1</v>
      </c>
      <c r="H213" s="133">
        <f t="shared" si="29"/>
        <v>35715.1</v>
      </c>
      <c r="I213" s="134">
        <f t="shared" si="29"/>
        <v>0</v>
      </c>
      <c r="J213" s="133">
        <f t="shared" si="29"/>
        <v>35714.1</v>
      </c>
      <c r="K213" s="114"/>
      <c r="L213" s="67"/>
    </row>
    <row r="214" spans="1:12" s="63" customFormat="1" ht="12.75">
      <c r="A214" s="99"/>
      <c r="B214" s="129" t="s">
        <v>166</v>
      </c>
      <c r="C214" s="322" t="s">
        <v>214</v>
      </c>
      <c r="D214" s="152" t="s">
        <v>266</v>
      </c>
      <c r="E214" s="153" t="s">
        <v>13</v>
      </c>
      <c r="F214" s="204" t="s">
        <v>175</v>
      </c>
      <c r="G214" s="133">
        <v>35714.1</v>
      </c>
      <c r="H214" s="133">
        <v>35715.1</v>
      </c>
      <c r="I214" s="134"/>
      <c r="J214" s="135">
        <f>G214+I214</f>
        <v>35714.1</v>
      </c>
      <c r="K214" s="114"/>
      <c r="L214" s="67"/>
    </row>
    <row r="215" spans="1:12" s="63" customFormat="1" ht="14.25" customHeight="1">
      <c r="A215" s="99"/>
      <c r="B215" s="129" t="s">
        <v>15</v>
      </c>
      <c r="C215" s="322" t="s">
        <v>214</v>
      </c>
      <c r="D215" s="152" t="s">
        <v>266</v>
      </c>
      <c r="E215" s="153" t="s">
        <v>16</v>
      </c>
      <c r="F215" s="204"/>
      <c r="G215" s="133">
        <f>G216</f>
        <v>4100</v>
      </c>
      <c r="H215" s="133">
        <f aca="true" t="shared" si="30" ref="H215:J216">H216</f>
        <v>4101</v>
      </c>
      <c r="I215" s="134">
        <f t="shared" si="30"/>
        <v>0</v>
      </c>
      <c r="J215" s="133">
        <f t="shared" si="30"/>
        <v>4100</v>
      </c>
      <c r="K215" s="114"/>
      <c r="L215" s="67"/>
    </row>
    <row r="216" spans="1:12" s="63" customFormat="1" ht="12.75">
      <c r="A216" s="99"/>
      <c r="B216" s="129" t="s">
        <v>213</v>
      </c>
      <c r="C216" s="322" t="s">
        <v>214</v>
      </c>
      <c r="D216" s="152" t="s">
        <v>266</v>
      </c>
      <c r="E216" s="153" t="s">
        <v>16</v>
      </c>
      <c r="F216" s="204" t="s">
        <v>227</v>
      </c>
      <c r="G216" s="133">
        <f>G217</f>
        <v>4100</v>
      </c>
      <c r="H216" s="133">
        <f t="shared" si="30"/>
        <v>4101</v>
      </c>
      <c r="I216" s="134">
        <f t="shared" si="30"/>
        <v>0</v>
      </c>
      <c r="J216" s="133">
        <f t="shared" si="30"/>
        <v>4100</v>
      </c>
      <c r="K216" s="114"/>
      <c r="L216" s="67"/>
    </row>
    <row r="217" spans="1:12" s="63" customFormat="1" ht="12.75">
      <c r="A217" s="99"/>
      <c r="B217" s="129" t="s">
        <v>166</v>
      </c>
      <c r="C217" s="322" t="s">
        <v>214</v>
      </c>
      <c r="D217" s="152" t="s">
        <v>266</v>
      </c>
      <c r="E217" s="153" t="s">
        <v>16</v>
      </c>
      <c r="F217" s="204" t="s">
        <v>175</v>
      </c>
      <c r="G217" s="133">
        <v>4100</v>
      </c>
      <c r="H217" s="133">
        <v>4101</v>
      </c>
      <c r="I217" s="134"/>
      <c r="J217" s="135">
        <f>G217+I217</f>
        <v>4100</v>
      </c>
      <c r="K217" s="114"/>
      <c r="L217" s="67"/>
    </row>
    <row r="218" spans="1:12" s="63" customFormat="1" ht="12.75">
      <c r="A218" s="99"/>
      <c r="B218" s="129"/>
      <c r="C218" s="130"/>
      <c r="D218" s="131"/>
      <c r="E218" s="126"/>
      <c r="F218" s="132"/>
      <c r="G218" s="133"/>
      <c r="H218" s="133"/>
      <c r="I218" s="134"/>
      <c r="J218" s="133"/>
      <c r="K218" s="114"/>
      <c r="L218" s="67"/>
    </row>
    <row r="219" spans="1:12" s="75" customFormat="1" ht="47.25">
      <c r="A219" s="100"/>
      <c r="B219" s="351" t="s">
        <v>17</v>
      </c>
      <c r="C219" s="337" t="s">
        <v>19</v>
      </c>
      <c r="D219" s="338" t="s">
        <v>266</v>
      </c>
      <c r="E219" s="191" t="s">
        <v>267</v>
      </c>
      <c r="F219" s="339"/>
      <c r="G219" s="334">
        <f>G220+G228+G230+G242+G237</f>
        <v>29622.2</v>
      </c>
      <c r="H219" s="334">
        <f>H220+H228+H230+H242+H237</f>
        <v>28137.7</v>
      </c>
      <c r="I219" s="335">
        <f>I220+I228+I230+I242+I237</f>
        <v>2700</v>
      </c>
      <c r="J219" s="334">
        <f>J220+J228+J230+J242+J237</f>
        <v>32322.2</v>
      </c>
      <c r="K219" s="114"/>
      <c r="L219" s="76"/>
    </row>
    <row r="220" spans="1:11" ht="25.5">
      <c r="A220" s="101"/>
      <c r="B220" s="129" t="s">
        <v>139</v>
      </c>
      <c r="C220" s="130" t="s">
        <v>19</v>
      </c>
      <c r="D220" s="131" t="s">
        <v>266</v>
      </c>
      <c r="E220" s="126" t="s">
        <v>140</v>
      </c>
      <c r="F220" s="132"/>
      <c r="G220" s="133">
        <f>G221+G225+G223</f>
        <v>5359.2</v>
      </c>
      <c r="H220" s="133">
        <f>H221+H225+H223</f>
        <v>4591.2</v>
      </c>
      <c r="I220" s="133">
        <f>I221+I225+I223</f>
        <v>0</v>
      </c>
      <c r="J220" s="133">
        <f>J221+J225+J223</f>
        <v>5359.2</v>
      </c>
      <c r="K220" s="114"/>
    </row>
    <row r="221" spans="1:12" s="75" customFormat="1" ht="25.5" hidden="1">
      <c r="A221" s="100"/>
      <c r="B221" s="311" t="s">
        <v>251</v>
      </c>
      <c r="C221" s="347" t="s">
        <v>19</v>
      </c>
      <c r="D221" s="348" t="s">
        <v>266</v>
      </c>
      <c r="E221" s="167" t="s">
        <v>140</v>
      </c>
      <c r="F221" s="349" t="s">
        <v>148</v>
      </c>
      <c r="G221" s="133">
        <f>G222</f>
        <v>0</v>
      </c>
      <c r="H221" s="133">
        <f>H222</f>
        <v>901</v>
      </c>
      <c r="I221" s="134">
        <f>I222</f>
        <v>0</v>
      </c>
      <c r="J221" s="133">
        <f>J222</f>
        <v>0</v>
      </c>
      <c r="K221" s="114"/>
      <c r="L221" s="76"/>
    </row>
    <row r="222" spans="1:12" s="75" customFormat="1" ht="25.5" hidden="1">
      <c r="A222" s="100"/>
      <c r="B222" s="311" t="s">
        <v>149</v>
      </c>
      <c r="C222" s="347" t="s">
        <v>19</v>
      </c>
      <c r="D222" s="348" t="s">
        <v>266</v>
      </c>
      <c r="E222" s="167" t="s">
        <v>140</v>
      </c>
      <c r="F222" s="349" t="s">
        <v>150</v>
      </c>
      <c r="G222" s="133">
        <v>0</v>
      </c>
      <c r="H222" s="133">
        <v>901</v>
      </c>
      <c r="I222" s="134">
        <v>0</v>
      </c>
      <c r="J222" s="135">
        <f>G222+I222</f>
        <v>0</v>
      </c>
      <c r="K222" s="114"/>
      <c r="L222" s="76"/>
    </row>
    <row r="223" spans="1:12" s="75" customFormat="1" ht="12.75">
      <c r="A223" s="100"/>
      <c r="B223" s="129" t="s">
        <v>151</v>
      </c>
      <c r="C223" s="347" t="s">
        <v>19</v>
      </c>
      <c r="D223" s="348" t="s">
        <v>266</v>
      </c>
      <c r="E223" s="167" t="s">
        <v>140</v>
      </c>
      <c r="F223" s="349" t="s">
        <v>152</v>
      </c>
      <c r="G223" s="133">
        <f>G224</f>
        <v>646.4</v>
      </c>
      <c r="H223" s="133"/>
      <c r="I223" s="134">
        <f>I224</f>
        <v>0</v>
      </c>
      <c r="J223" s="135">
        <f>J224</f>
        <v>646.4</v>
      </c>
      <c r="K223" s="114"/>
      <c r="L223" s="76"/>
    </row>
    <row r="224" spans="1:12" s="75" customFormat="1" ht="25.5">
      <c r="A224" s="100"/>
      <c r="B224" s="129" t="s">
        <v>153</v>
      </c>
      <c r="C224" s="347" t="s">
        <v>19</v>
      </c>
      <c r="D224" s="348" t="s">
        <v>266</v>
      </c>
      <c r="E224" s="167" t="s">
        <v>140</v>
      </c>
      <c r="F224" s="349" t="s">
        <v>154</v>
      </c>
      <c r="G224" s="133">
        <v>646.4</v>
      </c>
      <c r="H224" s="133"/>
      <c r="I224" s="134">
        <v>0</v>
      </c>
      <c r="J224" s="135">
        <f>I224+G224</f>
        <v>646.4</v>
      </c>
      <c r="K224" s="114"/>
      <c r="L224" s="76"/>
    </row>
    <row r="225" spans="1:12" s="75" customFormat="1" ht="25.5">
      <c r="A225" s="100"/>
      <c r="B225" s="129" t="s">
        <v>77</v>
      </c>
      <c r="C225" s="130" t="s">
        <v>19</v>
      </c>
      <c r="D225" s="152" t="s">
        <v>266</v>
      </c>
      <c r="E225" s="153" t="s">
        <v>140</v>
      </c>
      <c r="F225" s="204">
        <v>600</v>
      </c>
      <c r="G225" s="133">
        <f>G226</f>
        <v>4712.8</v>
      </c>
      <c r="H225" s="133">
        <f>H226</f>
        <v>3690.2</v>
      </c>
      <c r="I225" s="134">
        <f>I226</f>
        <v>0</v>
      </c>
      <c r="J225" s="133">
        <f>J226</f>
        <v>4712.8</v>
      </c>
      <c r="K225" s="114"/>
      <c r="L225" s="76"/>
    </row>
    <row r="226" spans="1:12" s="75" customFormat="1" ht="12.75">
      <c r="A226" s="100"/>
      <c r="B226" s="129" t="s">
        <v>78</v>
      </c>
      <c r="C226" s="130" t="s">
        <v>19</v>
      </c>
      <c r="D226" s="152" t="s">
        <v>266</v>
      </c>
      <c r="E226" s="153" t="s">
        <v>140</v>
      </c>
      <c r="F226" s="204" t="s">
        <v>79</v>
      </c>
      <c r="G226" s="133">
        <v>4712.8</v>
      </c>
      <c r="H226" s="133">
        <v>3690.2</v>
      </c>
      <c r="I226" s="134">
        <v>0</v>
      </c>
      <c r="J226" s="135">
        <f>G226+I226</f>
        <v>4712.8</v>
      </c>
      <c r="K226" s="114"/>
      <c r="L226" s="76"/>
    </row>
    <row r="227" spans="1:12" s="75" customFormat="1" ht="12.75">
      <c r="A227" s="100"/>
      <c r="B227" s="129" t="s">
        <v>167</v>
      </c>
      <c r="C227" s="130" t="s">
        <v>19</v>
      </c>
      <c r="D227" s="152" t="s">
        <v>266</v>
      </c>
      <c r="E227" s="153" t="s">
        <v>168</v>
      </c>
      <c r="F227" s="204"/>
      <c r="G227" s="133">
        <f>G228</f>
        <v>10000</v>
      </c>
      <c r="H227" s="133">
        <f aca="true" t="shared" si="31" ref="H227:J228">H228</f>
        <v>10001</v>
      </c>
      <c r="I227" s="134">
        <f t="shared" si="31"/>
        <v>2700</v>
      </c>
      <c r="J227" s="133">
        <f t="shared" si="31"/>
        <v>12700</v>
      </c>
      <c r="K227" s="114"/>
      <c r="L227" s="76"/>
    </row>
    <row r="228" spans="1:12" s="75" customFormat="1" ht="25.5">
      <c r="A228" s="100"/>
      <c r="B228" s="129" t="s">
        <v>77</v>
      </c>
      <c r="C228" s="130" t="s">
        <v>19</v>
      </c>
      <c r="D228" s="152" t="s">
        <v>266</v>
      </c>
      <c r="E228" s="153" t="s">
        <v>168</v>
      </c>
      <c r="F228" s="204">
        <v>600</v>
      </c>
      <c r="G228" s="133">
        <f>G229</f>
        <v>10000</v>
      </c>
      <c r="H228" s="133">
        <f t="shared" si="31"/>
        <v>10001</v>
      </c>
      <c r="I228" s="134">
        <f t="shared" si="31"/>
        <v>2700</v>
      </c>
      <c r="J228" s="133">
        <f t="shared" si="31"/>
        <v>12700</v>
      </c>
      <c r="K228" s="114"/>
      <c r="L228" s="76"/>
    </row>
    <row r="229" spans="1:12" s="75" customFormat="1" ht="12.75">
      <c r="A229" s="100"/>
      <c r="B229" s="129" t="s">
        <v>78</v>
      </c>
      <c r="C229" s="130" t="s">
        <v>19</v>
      </c>
      <c r="D229" s="152" t="s">
        <v>266</v>
      </c>
      <c r="E229" s="153" t="s">
        <v>168</v>
      </c>
      <c r="F229" s="204" t="s">
        <v>79</v>
      </c>
      <c r="G229" s="133">
        <v>10000</v>
      </c>
      <c r="H229" s="133">
        <v>10001</v>
      </c>
      <c r="I229" s="134">
        <v>2700</v>
      </c>
      <c r="J229" s="135">
        <f>G229+I229</f>
        <v>12700</v>
      </c>
      <c r="K229" s="114"/>
      <c r="L229" s="76"/>
    </row>
    <row r="230" spans="1:12" s="63" customFormat="1" ht="12.75">
      <c r="A230" s="99"/>
      <c r="B230" s="129" t="s">
        <v>20</v>
      </c>
      <c r="C230" s="130" t="s">
        <v>19</v>
      </c>
      <c r="D230" s="152" t="s">
        <v>266</v>
      </c>
      <c r="E230" s="153" t="s">
        <v>21</v>
      </c>
      <c r="F230" s="204"/>
      <c r="G230" s="133">
        <f>G231+G235+G233</f>
        <v>170</v>
      </c>
      <c r="H230" s="133">
        <f>H231+H235+H233</f>
        <v>172</v>
      </c>
      <c r="I230" s="133">
        <f>I231+I235+I233</f>
        <v>0</v>
      </c>
      <c r="J230" s="133">
        <f>J231+J235+J233</f>
        <v>170</v>
      </c>
      <c r="K230" s="114"/>
      <c r="L230" s="67"/>
    </row>
    <row r="231" spans="1:12" s="63" customFormat="1" ht="25.5" hidden="1">
      <c r="A231" s="99"/>
      <c r="B231" s="311" t="s">
        <v>251</v>
      </c>
      <c r="C231" s="347" t="s">
        <v>19</v>
      </c>
      <c r="D231" s="348" t="s">
        <v>266</v>
      </c>
      <c r="E231" s="167" t="s">
        <v>21</v>
      </c>
      <c r="F231" s="349" t="s">
        <v>148</v>
      </c>
      <c r="G231" s="133">
        <f>G232</f>
        <v>0</v>
      </c>
      <c r="H231" s="133">
        <f>H232</f>
        <v>151</v>
      </c>
      <c r="I231" s="134">
        <f>I232</f>
        <v>0</v>
      </c>
      <c r="J231" s="133">
        <f>J232</f>
        <v>0</v>
      </c>
      <c r="K231" s="114"/>
      <c r="L231" s="67"/>
    </row>
    <row r="232" spans="1:12" s="63" customFormat="1" ht="25.5" hidden="1">
      <c r="A232" s="99"/>
      <c r="B232" s="311" t="s">
        <v>149</v>
      </c>
      <c r="C232" s="347" t="s">
        <v>19</v>
      </c>
      <c r="D232" s="348" t="s">
        <v>266</v>
      </c>
      <c r="E232" s="167" t="s">
        <v>21</v>
      </c>
      <c r="F232" s="349" t="s">
        <v>150</v>
      </c>
      <c r="G232" s="133">
        <v>0</v>
      </c>
      <c r="H232" s="133">
        <v>151</v>
      </c>
      <c r="I232" s="134">
        <v>0</v>
      </c>
      <c r="J232" s="135">
        <f>G232+I232</f>
        <v>0</v>
      </c>
      <c r="K232" s="114"/>
      <c r="L232" s="67"/>
    </row>
    <row r="233" spans="1:12" s="63" customFormat="1" ht="12.75">
      <c r="A233" s="99"/>
      <c r="B233" s="129" t="s">
        <v>151</v>
      </c>
      <c r="C233" s="347" t="s">
        <v>19</v>
      </c>
      <c r="D233" s="348" t="s">
        <v>266</v>
      </c>
      <c r="E233" s="167" t="s">
        <v>21</v>
      </c>
      <c r="F233" s="349" t="s">
        <v>152</v>
      </c>
      <c r="G233" s="133">
        <f>G234</f>
        <v>150</v>
      </c>
      <c r="H233" s="133"/>
      <c r="I233" s="134">
        <f>I234</f>
        <v>0</v>
      </c>
      <c r="J233" s="135">
        <f>J234</f>
        <v>150</v>
      </c>
      <c r="K233" s="114"/>
      <c r="L233" s="67"/>
    </row>
    <row r="234" spans="1:12" s="63" customFormat="1" ht="25.5">
      <c r="A234" s="99"/>
      <c r="B234" s="129" t="s">
        <v>153</v>
      </c>
      <c r="C234" s="347" t="s">
        <v>19</v>
      </c>
      <c r="D234" s="348" t="s">
        <v>266</v>
      </c>
      <c r="E234" s="167" t="s">
        <v>21</v>
      </c>
      <c r="F234" s="349" t="s">
        <v>154</v>
      </c>
      <c r="G234" s="133">
        <v>150</v>
      </c>
      <c r="H234" s="133"/>
      <c r="I234" s="134">
        <v>0</v>
      </c>
      <c r="J234" s="135">
        <f>I234+G234</f>
        <v>150</v>
      </c>
      <c r="K234" s="114"/>
      <c r="L234" s="67"/>
    </row>
    <row r="235" spans="1:12" s="63" customFormat="1" ht="25.5">
      <c r="A235" s="99"/>
      <c r="B235" s="129" t="s">
        <v>77</v>
      </c>
      <c r="C235" s="130" t="s">
        <v>19</v>
      </c>
      <c r="D235" s="152" t="s">
        <v>266</v>
      </c>
      <c r="E235" s="153" t="s">
        <v>21</v>
      </c>
      <c r="F235" s="204">
        <v>600</v>
      </c>
      <c r="G235" s="133">
        <f>G236</f>
        <v>20</v>
      </c>
      <c r="H235" s="133">
        <f>H236</f>
        <v>21</v>
      </c>
      <c r="I235" s="134">
        <f>I236</f>
        <v>0</v>
      </c>
      <c r="J235" s="133">
        <f>J236</f>
        <v>20</v>
      </c>
      <c r="K235" s="114"/>
      <c r="L235" s="67"/>
    </row>
    <row r="236" spans="1:12" s="63" customFormat="1" ht="12.75">
      <c r="A236" s="99"/>
      <c r="B236" s="129" t="s">
        <v>78</v>
      </c>
      <c r="C236" s="130" t="s">
        <v>19</v>
      </c>
      <c r="D236" s="152" t="s">
        <v>266</v>
      </c>
      <c r="E236" s="153" t="s">
        <v>21</v>
      </c>
      <c r="F236" s="204" t="s">
        <v>79</v>
      </c>
      <c r="G236" s="133">
        <v>20</v>
      </c>
      <c r="H236" s="133">
        <v>21</v>
      </c>
      <c r="I236" s="134"/>
      <c r="J236" s="135">
        <f>G236+I236</f>
        <v>20</v>
      </c>
      <c r="K236" s="114"/>
      <c r="L236" s="67"/>
    </row>
    <row r="237" spans="1:12" s="63" customFormat="1" ht="12.75">
      <c r="A237" s="99"/>
      <c r="B237" s="129" t="s">
        <v>258</v>
      </c>
      <c r="C237" s="130" t="s">
        <v>19</v>
      </c>
      <c r="D237" s="152" t="s">
        <v>266</v>
      </c>
      <c r="E237" s="153" t="s">
        <v>18</v>
      </c>
      <c r="F237" s="204"/>
      <c r="G237" s="133">
        <f>G238+G240</f>
        <v>10493</v>
      </c>
      <c r="H237" s="133">
        <f>H238+H240</f>
        <v>9772.5</v>
      </c>
      <c r="I237" s="134">
        <f>I238+I240</f>
        <v>0</v>
      </c>
      <c r="J237" s="133">
        <f>J238+J240</f>
        <v>10493</v>
      </c>
      <c r="K237" s="114"/>
      <c r="L237" s="67"/>
    </row>
    <row r="238" spans="1:12" s="63" customFormat="1" ht="25.5">
      <c r="A238" s="99"/>
      <c r="B238" s="311" t="s">
        <v>251</v>
      </c>
      <c r="C238" s="347" t="s">
        <v>19</v>
      </c>
      <c r="D238" s="348" t="s">
        <v>266</v>
      </c>
      <c r="E238" s="167" t="s">
        <v>18</v>
      </c>
      <c r="F238" s="349" t="s">
        <v>148</v>
      </c>
      <c r="G238" s="133">
        <f>G239</f>
        <v>69</v>
      </c>
      <c r="H238" s="133">
        <f>H239</f>
        <v>70</v>
      </c>
      <c r="I238" s="134">
        <f>I239</f>
        <v>0</v>
      </c>
      <c r="J238" s="133">
        <f>J239</f>
        <v>69</v>
      </c>
      <c r="K238" s="114"/>
      <c r="L238" s="67"/>
    </row>
    <row r="239" spans="1:12" s="63" customFormat="1" ht="25.5">
      <c r="A239" s="99"/>
      <c r="B239" s="311" t="s">
        <v>149</v>
      </c>
      <c r="C239" s="347" t="s">
        <v>19</v>
      </c>
      <c r="D239" s="348" t="s">
        <v>266</v>
      </c>
      <c r="E239" s="167" t="s">
        <v>18</v>
      </c>
      <c r="F239" s="349" t="s">
        <v>150</v>
      </c>
      <c r="G239" s="133">
        <v>69</v>
      </c>
      <c r="H239" s="133">
        <v>70</v>
      </c>
      <c r="I239" s="134"/>
      <c r="J239" s="135">
        <f>G239+I239</f>
        <v>69</v>
      </c>
      <c r="K239" s="114"/>
      <c r="L239" s="67"/>
    </row>
    <row r="240" spans="1:12" s="63" customFormat="1" ht="25.5">
      <c r="A240" s="99"/>
      <c r="B240" s="129" t="s">
        <v>77</v>
      </c>
      <c r="C240" s="130" t="s">
        <v>19</v>
      </c>
      <c r="D240" s="152" t="s">
        <v>266</v>
      </c>
      <c r="E240" s="153" t="s">
        <v>18</v>
      </c>
      <c r="F240" s="204">
        <v>600</v>
      </c>
      <c r="G240" s="133">
        <f>G241</f>
        <v>10424</v>
      </c>
      <c r="H240" s="133">
        <f>H241</f>
        <v>9702.5</v>
      </c>
      <c r="I240" s="134">
        <f>I241</f>
        <v>0</v>
      </c>
      <c r="J240" s="133">
        <f>J241</f>
        <v>10424</v>
      </c>
      <c r="K240" s="114"/>
      <c r="L240" s="67"/>
    </row>
    <row r="241" spans="1:12" s="63" customFormat="1" ht="12.75">
      <c r="A241" s="99"/>
      <c r="B241" s="129" t="s">
        <v>78</v>
      </c>
      <c r="C241" s="130" t="s">
        <v>19</v>
      </c>
      <c r="D241" s="152" t="s">
        <v>266</v>
      </c>
      <c r="E241" s="153" t="s">
        <v>18</v>
      </c>
      <c r="F241" s="204" t="s">
        <v>79</v>
      </c>
      <c r="G241" s="133">
        <v>10424</v>
      </c>
      <c r="H241" s="133">
        <f>9891.5-69-120</f>
        <v>9702.5</v>
      </c>
      <c r="I241" s="134">
        <v>0</v>
      </c>
      <c r="J241" s="135">
        <f>G241+I241</f>
        <v>10424</v>
      </c>
      <c r="K241" s="114"/>
      <c r="L241" s="67"/>
    </row>
    <row r="242" spans="1:11" ht="25.5">
      <c r="A242" s="101"/>
      <c r="B242" s="129" t="s">
        <v>40</v>
      </c>
      <c r="C242" s="130" t="s">
        <v>19</v>
      </c>
      <c r="D242" s="152" t="s">
        <v>266</v>
      </c>
      <c r="E242" s="153" t="s">
        <v>41</v>
      </c>
      <c r="F242" s="204"/>
      <c r="G242" s="133">
        <f>G243</f>
        <v>3600</v>
      </c>
      <c r="H242" s="133">
        <f aca="true" t="shared" si="32" ref="H242:J243">H243</f>
        <v>3601</v>
      </c>
      <c r="I242" s="134">
        <f t="shared" si="32"/>
        <v>0</v>
      </c>
      <c r="J242" s="133">
        <f t="shared" si="32"/>
        <v>3600</v>
      </c>
      <c r="K242" s="114"/>
    </row>
    <row r="243" spans="1:11" ht="25.5">
      <c r="A243" s="101"/>
      <c r="B243" s="311" t="s">
        <v>251</v>
      </c>
      <c r="C243" s="347" t="s">
        <v>19</v>
      </c>
      <c r="D243" s="348" t="s">
        <v>266</v>
      </c>
      <c r="E243" s="167" t="s">
        <v>41</v>
      </c>
      <c r="F243" s="349" t="s">
        <v>148</v>
      </c>
      <c r="G243" s="133">
        <f>G244</f>
        <v>3600</v>
      </c>
      <c r="H243" s="133">
        <f t="shared" si="32"/>
        <v>3601</v>
      </c>
      <c r="I243" s="134">
        <f t="shared" si="32"/>
        <v>0</v>
      </c>
      <c r="J243" s="133">
        <f t="shared" si="32"/>
        <v>3600</v>
      </c>
      <c r="K243" s="114"/>
    </row>
    <row r="244" spans="1:11" ht="25.5">
      <c r="A244" s="101"/>
      <c r="B244" s="311" t="s">
        <v>149</v>
      </c>
      <c r="C244" s="347" t="s">
        <v>19</v>
      </c>
      <c r="D244" s="348" t="s">
        <v>266</v>
      </c>
      <c r="E244" s="167" t="s">
        <v>41</v>
      </c>
      <c r="F244" s="349" t="s">
        <v>150</v>
      </c>
      <c r="G244" s="133">
        <v>3600</v>
      </c>
      <c r="H244" s="133">
        <v>3601</v>
      </c>
      <c r="I244" s="134"/>
      <c r="J244" s="135">
        <f>G244+I244</f>
        <v>3600</v>
      </c>
      <c r="K244" s="114"/>
    </row>
    <row r="245" spans="1:12" s="63" customFormat="1" ht="12.75">
      <c r="A245" s="99"/>
      <c r="B245" s="129"/>
      <c r="C245" s="130"/>
      <c r="D245" s="131"/>
      <c r="E245" s="126"/>
      <c r="F245" s="132"/>
      <c r="G245" s="133"/>
      <c r="H245" s="133"/>
      <c r="I245" s="134"/>
      <c r="J245" s="133"/>
      <c r="K245" s="114"/>
      <c r="L245" s="67"/>
    </row>
    <row r="246" spans="1:12" s="63" customFormat="1" ht="36">
      <c r="A246" s="99"/>
      <c r="B246" s="360" t="s">
        <v>99</v>
      </c>
      <c r="C246" s="361"/>
      <c r="D246" s="362"/>
      <c r="E246" s="363"/>
      <c r="F246" s="364"/>
      <c r="G246" s="334">
        <f>G247+G252+G267+G274+G314+G319+G345+G350+G361+G381+G411+G416+G427+G447+G462+G473</f>
        <v>904642.4</v>
      </c>
      <c r="H246" s="334" t="e">
        <f>H247+H252+H267+H274+H314+H319+H345+H350+H361+H381+H411+H416+H427+H447+H462+H473</f>
        <v>#REF!</v>
      </c>
      <c r="I246" s="334">
        <f>I247+I252+I267+I274+I314+I319+I345+I350+I361+I381+I411+I416+I427+I447+I462+I473</f>
        <v>6931.4</v>
      </c>
      <c r="J246" s="334">
        <f>J247+J252+J267+J274+J314+J319+J345+J350+J361+J381+J411+J416+J427+J447+J462+J473</f>
        <v>911573.7999999999</v>
      </c>
      <c r="K246" s="114"/>
      <c r="L246" s="67"/>
    </row>
    <row r="247" spans="1:12" s="63" customFormat="1" ht="31.5">
      <c r="A247" s="99"/>
      <c r="B247" s="351" t="s">
        <v>91</v>
      </c>
      <c r="C247" s="330" t="s">
        <v>22</v>
      </c>
      <c r="D247" s="331" t="s">
        <v>266</v>
      </c>
      <c r="E247" s="332" t="s">
        <v>267</v>
      </c>
      <c r="F247" s="333"/>
      <c r="G247" s="334">
        <f aca="true" t="shared" si="33" ref="G247:J249">G248</f>
        <v>1697.5</v>
      </c>
      <c r="H247" s="334">
        <f t="shared" si="33"/>
        <v>1698.5</v>
      </c>
      <c r="I247" s="335">
        <f t="shared" si="33"/>
        <v>0</v>
      </c>
      <c r="J247" s="334">
        <f t="shared" si="33"/>
        <v>1697.5</v>
      </c>
      <c r="K247" s="114"/>
      <c r="L247" s="67"/>
    </row>
    <row r="248" spans="1:12" s="63" customFormat="1" ht="25.5">
      <c r="A248" s="99"/>
      <c r="B248" s="309" t="s">
        <v>94</v>
      </c>
      <c r="C248" s="130" t="s">
        <v>22</v>
      </c>
      <c r="D248" s="131" t="s">
        <v>266</v>
      </c>
      <c r="E248" s="126" t="s">
        <v>90</v>
      </c>
      <c r="F248" s="132"/>
      <c r="G248" s="133">
        <f t="shared" si="33"/>
        <v>1697.5</v>
      </c>
      <c r="H248" s="133">
        <f t="shared" si="33"/>
        <v>1698.5</v>
      </c>
      <c r="I248" s="134">
        <f t="shared" si="33"/>
        <v>0</v>
      </c>
      <c r="J248" s="133">
        <f t="shared" si="33"/>
        <v>1697.5</v>
      </c>
      <c r="K248" s="114"/>
      <c r="L248" s="67"/>
    </row>
    <row r="249" spans="1:12" s="63" customFormat="1" ht="60" customHeight="1">
      <c r="A249" s="99"/>
      <c r="B249" s="129" t="s">
        <v>174</v>
      </c>
      <c r="C249" s="130" t="s">
        <v>22</v>
      </c>
      <c r="D249" s="131" t="s">
        <v>266</v>
      </c>
      <c r="E249" s="126" t="s">
        <v>90</v>
      </c>
      <c r="F249" s="132" t="s">
        <v>155</v>
      </c>
      <c r="G249" s="133">
        <f t="shared" si="33"/>
        <v>1697.5</v>
      </c>
      <c r="H249" s="133">
        <f t="shared" si="33"/>
        <v>1698.5</v>
      </c>
      <c r="I249" s="134">
        <f t="shared" si="33"/>
        <v>0</v>
      </c>
      <c r="J249" s="133">
        <f t="shared" si="33"/>
        <v>1697.5</v>
      </c>
      <c r="K249" s="114"/>
      <c r="L249" s="67"/>
    </row>
    <row r="250" spans="1:12" s="63" customFormat="1" ht="30.75" customHeight="1">
      <c r="A250" s="99"/>
      <c r="B250" s="129" t="s">
        <v>156</v>
      </c>
      <c r="C250" s="130" t="s">
        <v>22</v>
      </c>
      <c r="D250" s="131" t="s">
        <v>266</v>
      </c>
      <c r="E250" s="126" t="s">
        <v>90</v>
      </c>
      <c r="F250" s="132">
        <v>120</v>
      </c>
      <c r="G250" s="133">
        <v>1697.5</v>
      </c>
      <c r="H250" s="133">
        <v>1698.5</v>
      </c>
      <c r="I250" s="134"/>
      <c r="J250" s="135">
        <f>G250+I250</f>
        <v>1697.5</v>
      </c>
      <c r="K250" s="114"/>
      <c r="L250" s="67"/>
    </row>
    <row r="251" spans="1:12" s="63" customFormat="1" ht="12.75">
      <c r="A251" s="99"/>
      <c r="B251" s="129"/>
      <c r="C251" s="130"/>
      <c r="D251" s="131"/>
      <c r="E251" s="126"/>
      <c r="F251" s="132"/>
      <c r="G251" s="133"/>
      <c r="H251" s="133"/>
      <c r="I251" s="134"/>
      <c r="J251" s="133"/>
      <c r="K251" s="114"/>
      <c r="L251" s="67"/>
    </row>
    <row r="252" spans="1:12" s="63" customFormat="1" ht="31.5">
      <c r="A252" s="99"/>
      <c r="B252" s="351" t="s">
        <v>92</v>
      </c>
      <c r="C252" s="330" t="s">
        <v>23</v>
      </c>
      <c r="D252" s="331" t="s">
        <v>266</v>
      </c>
      <c r="E252" s="332" t="s">
        <v>267</v>
      </c>
      <c r="F252" s="333"/>
      <c r="G252" s="334">
        <f>G253++G258</f>
        <v>1839.6</v>
      </c>
      <c r="H252" s="334">
        <f>H253++H258</f>
        <v>1843.6</v>
      </c>
      <c r="I252" s="335">
        <f>I253++I258</f>
        <v>0</v>
      </c>
      <c r="J252" s="334">
        <f>J253++J258</f>
        <v>1839.6</v>
      </c>
      <c r="K252" s="114"/>
      <c r="L252" s="67"/>
    </row>
    <row r="253" spans="1:12" s="63" customFormat="1" ht="25.5">
      <c r="A253" s="99"/>
      <c r="B253" s="340" t="s">
        <v>93</v>
      </c>
      <c r="C253" s="330" t="s">
        <v>23</v>
      </c>
      <c r="D253" s="331">
        <v>1</v>
      </c>
      <c r="E253" s="332" t="s">
        <v>267</v>
      </c>
      <c r="F253" s="333"/>
      <c r="G253" s="334">
        <f aca="true" t="shared" si="34" ref="G253:J255">G254</f>
        <v>984.7</v>
      </c>
      <c r="H253" s="334">
        <f t="shared" si="34"/>
        <v>985.7</v>
      </c>
      <c r="I253" s="335">
        <f t="shared" si="34"/>
        <v>0</v>
      </c>
      <c r="J253" s="334">
        <f t="shared" si="34"/>
        <v>984.7</v>
      </c>
      <c r="K253" s="114"/>
      <c r="L253" s="67"/>
    </row>
    <row r="254" spans="1:12" s="63" customFormat="1" ht="25.5">
      <c r="A254" s="99"/>
      <c r="B254" s="309" t="s">
        <v>94</v>
      </c>
      <c r="C254" s="130" t="s">
        <v>23</v>
      </c>
      <c r="D254" s="131">
        <v>1</v>
      </c>
      <c r="E254" s="126" t="s">
        <v>90</v>
      </c>
      <c r="F254" s="132"/>
      <c r="G254" s="133">
        <f t="shared" si="34"/>
        <v>984.7</v>
      </c>
      <c r="H254" s="133">
        <f t="shared" si="34"/>
        <v>985.7</v>
      </c>
      <c r="I254" s="134">
        <f t="shared" si="34"/>
        <v>0</v>
      </c>
      <c r="J254" s="133">
        <f t="shared" si="34"/>
        <v>984.7</v>
      </c>
      <c r="K254" s="114"/>
      <c r="L254" s="67"/>
    </row>
    <row r="255" spans="1:12" s="63" customFormat="1" ht="51">
      <c r="A255" s="99"/>
      <c r="B255" s="129" t="s">
        <v>174</v>
      </c>
      <c r="C255" s="130" t="s">
        <v>23</v>
      </c>
      <c r="D255" s="131" t="s">
        <v>268</v>
      </c>
      <c r="E255" s="126" t="s">
        <v>90</v>
      </c>
      <c r="F255" s="132">
        <v>100</v>
      </c>
      <c r="G255" s="133">
        <f t="shared" si="34"/>
        <v>984.7</v>
      </c>
      <c r="H255" s="133">
        <f t="shared" si="34"/>
        <v>985.7</v>
      </c>
      <c r="I255" s="134">
        <f t="shared" si="34"/>
        <v>0</v>
      </c>
      <c r="J255" s="133">
        <f t="shared" si="34"/>
        <v>984.7</v>
      </c>
      <c r="K255" s="114"/>
      <c r="L255" s="67"/>
    </row>
    <row r="256" spans="1:12" s="63" customFormat="1" ht="25.5">
      <c r="A256" s="99"/>
      <c r="B256" s="129" t="s">
        <v>156</v>
      </c>
      <c r="C256" s="130" t="s">
        <v>23</v>
      </c>
      <c r="D256" s="131" t="s">
        <v>268</v>
      </c>
      <c r="E256" s="126" t="s">
        <v>90</v>
      </c>
      <c r="F256" s="132">
        <v>120</v>
      </c>
      <c r="G256" s="133">
        <v>984.7</v>
      </c>
      <c r="H256" s="133">
        <v>985.7</v>
      </c>
      <c r="I256" s="134"/>
      <c r="J256" s="135">
        <f>G256+I256</f>
        <v>984.7</v>
      </c>
      <c r="K256" s="114"/>
      <c r="L256" s="67"/>
    </row>
    <row r="257" spans="1:12" s="63" customFormat="1" ht="12.75">
      <c r="A257" s="99"/>
      <c r="B257" s="129"/>
      <c r="C257" s="130"/>
      <c r="D257" s="131"/>
      <c r="E257" s="126"/>
      <c r="F257" s="132"/>
      <c r="G257" s="133"/>
      <c r="H257" s="133"/>
      <c r="I257" s="134"/>
      <c r="J257" s="133"/>
      <c r="K257" s="114"/>
      <c r="L257" s="67"/>
    </row>
    <row r="258" spans="1:12" s="63" customFormat="1" ht="12.75">
      <c r="A258" s="99"/>
      <c r="B258" s="340" t="s">
        <v>95</v>
      </c>
      <c r="C258" s="330" t="s">
        <v>23</v>
      </c>
      <c r="D258" s="331" t="s">
        <v>264</v>
      </c>
      <c r="E258" s="332" t="s">
        <v>267</v>
      </c>
      <c r="F258" s="333"/>
      <c r="G258" s="334">
        <f>G259</f>
        <v>854.9</v>
      </c>
      <c r="H258" s="334">
        <f>H259</f>
        <v>857.9</v>
      </c>
      <c r="I258" s="335">
        <f>I259</f>
        <v>0</v>
      </c>
      <c r="J258" s="334">
        <f>J259</f>
        <v>854.9</v>
      </c>
      <c r="K258" s="114"/>
      <c r="L258" s="67"/>
    </row>
    <row r="259" spans="1:12" s="63" customFormat="1" ht="25.5">
      <c r="A259" s="99"/>
      <c r="B259" s="309" t="s">
        <v>94</v>
      </c>
      <c r="C259" s="130" t="s">
        <v>23</v>
      </c>
      <c r="D259" s="131" t="s">
        <v>264</v>
      </c>
      <c r="E259" s="126" t="s">
        <v>90</v>
      </c>
      <c r="F259" s="132"/>
      <c r="G259" s="133">
        <f>G260+G262+G264</f>
        <v>854.9</v>
      </c>
      <c r="H259" s="133">
        <f>H260+H262+H264</f>
        <v>857.9</v>
      </c>
      <c r="I259" s="134">
        <f>I260+I262+I264</f>
        <v>0</v>
      </c>
      <c r="J259" s="133">
        <f>J260+J262+J264</f>
        <v>854.9</v>
      </c>
      <c r="K259" s="114"/>
      <c r="L259" s="67"/>
    </row>
    <row r="260" spans="1:12" s="63" customFormat="1" ht="51">
      <c r="A260" s="99"/>
      <c r="B260" s="129" t="s">
        <v>174</v>
      </c>
      <c r="C260" s="130" t="s">
        <v>23</v>
      </c>
      <c r="D260" s="131" t="s">
        <v>264</v>
      </c>
      <c r="E260" s="126" t="s">
        <v>90</v>
      </c>
      <c r="F260" s="132">
        <v>100</v>
      </c>
      <c r="G260" s="133">
        <f>G261</f>
        <v>709.3</v>
      </c>
      <c r="H260" s="133">
        <f>H261</f>
        <v>710.3</v>
      </c>
      <c r="I260" s="134">
        <f>I261</f>
        <v>0</v>
      </c>
      <c r="J260" s="133">
        <f>J261</f>
        <v>709.3</v>
      </c>
      <c r="K260" s="114"/>
      <c r="L260" s="67"/>
    </row>
    <row r="261" spans="1:12" s="63" customFormat="1" ht="25.5">
      <c r="A261" s="99"/>
      <c r="B261" s="129" t="s">
        <v>156</v>
      </c>
      <c r="C261" s="130" t="s">
        <v>23</v>
      </c>
      <c r="D261" s="131" t="s">
        <v>264</v>
      </c>
      <c r="E261" s="126" t="s">
        <v>90</v>
      </c>
      <c r="F261" s="132">
        <v>120</v>
      </c>
      <c r="G261" s="133">
        <v>709.3</v>
      </c>
      <c r="H261" s="133">
        <v>710.3</v>
      </c>
      <c r="I261" s="134"/>
      <c r="J261" s="135">
        <f>G261+I261</f>
        <v>709.3</v>
      </c>
      <c r="K261" s="114"/>
      <c r="L261" s="67"/>
    </row>
    <row r="262" spans="1:12" s="63" customFormat="1" ht="25.5">
      <c r="A262" s="99"/>
      <c r="B262" s="129" t="s">
        <v>147</v>
      </c>
      <c r="C262" s="130" t="s">
        <v>23</v>
      </c>
      <c r="D262" s="131" t="s">
        <v>264</v>
      </c>
      <c r="E262" s="126" t="s">
        <v>90</v>
      </c>
      <c r="F262" s="132" t="s">
        <v>148</v>
      </c>
      <c r="G262" s="133">
        <f>G263</f>
        <v>144.4</v>
      </c>
      <c r="H262" s="133">
        <f>H263</f>
        <v>145.4</v>
      </c>
      <c r="I262" s="134">
        <f>I263</f>
        <v>0</v>
      </c>
      <c r="J262" s="133">
        <f>J263</f>
        <v>144.4</v>
      </c>
      <c r="K262" s="114"/>
      <c r="L262" s="67"/>
    </row>
    <row r="263" spans="1:12" s="63" customFormat="1" ht="25.5">
      <c r="A263" s="99"/>
      <c r="B263" s="129" t="s">
        <v>149</v>
      </c>
      <c r="C263" s="130" t="s">
        <v>23</v>
      </c>
      <c r="D263" s="131" t="s">
        <v>264</v>
      </c>
      <c r="E263" s="126" t="s">
        <v>90</v>
      </c>
      <c r="F263" s="132" t="s">
        <v>150</v>
      </c>
      <c r="G263" s="133">
        <v>144.4</v>
      </c>
      <c r="H263" s="133">
        <v>145.4</v>
      </c>
      <c r="I263" s="134"/>
      <c r="J263" s="135">
        <f>G263+I263</f>
        <v>144.4</v>
      </c>
      <c r="K263" s="114"/>
      <c r="L263" s="67"/>
    </row>
    <row r="264" spans="1:12" s="63" customFormat="1" ht="12.75">
      <c r="A264" s="99"/>
      <c r="B264" s="129" t="s">
        <v>157</v>
      </c>
      <c r="C264" s="130" t="s">
        <v>23</v>
      </c>
      <c r="D264" s="131" t="s">
        <v>264</v>
      </c>
      <c r="E264" s="126" t="s">
        <v>90</v>
      </c>
      <c r="F264" s="132" t="s">
        <v>158</v>
      </c>
      <c r="G264" s="133">
        <f>G265</f>
        <v>1.2</v>
      </c>
      <c r="H264" s="133">
        <f>H265</f>
        <v>2.2</v>
      </c>
      <c r="I264" s="134">
        <f>I265</f>
        <v>0</v>
      </c>
      <c r="J264" s="133">
        <f>J265</f>
        <v>1.2</v>
      </c>
      <c r="K264" s="114"/>
      <c r="L264" s="67"/>
    </row>
    <row r="265" spans="1:12" s="63" customFormat="1" ht="12.75">
      <c r="A265" s="99"/>
      <c r="B265" s="129" t="s">
        <v>159</v>
      </c>
      <c r="C265" s="130" t="s">
        <v>23</v>
      </c>
      <c r="D265" s="131" t="s">
        <v>264</v>
      </c>
      <c r="E265" s="126" t="s">
        <v>90</v>
      </c>
      <c r="F265" s="132" t="s">
        <v>160</v>
      </c>
      <c r="G265" s="133">
        <v>1.2</v>
      </c>
      <c r="H265" s="133">
        <v>2.2</v>
      </c>
      <c r="I265" s="134"/>
      <c r="J265" s="135">
        <f>G265+I265</f>
        <v>1.2</v>
      </c>
      <c r="K265" s="114"/>
      <c r="L265" s="67"/>
    </row>
    <row r="266" spans="1:12" s="63" customFormat="1" ht="12.75">
      <c r="A266" s="99"/>
      <c r="B266" s="129"/>
      <c r="C266" s="130"/>
      <c r="D266" s="131"/>
      <c r="E266" s="126"/>
      <c r="F266" s="132"/>
      <c r="G266" s="133"/>
      <c r="H266" s="133"/>
      <c r="I266" s="134"/>
      <c r="J266" s="133"/>
      <c r="K266" s="114"/>
      <c r="L266" s="67"/>
    </row>
    <row r="267" spans="1:12" s="63" customFormat="1" ht="31.5">
      <c r="A267" s="99"/>
      <c r="B267" s="351" t="s">
        <v>96</v>
      </c>
      <c r="C267" s="330" t="s">
        <v>24</v>
      </c>
      <c r="D267" s="331" t="s">
        <v>266</v>
      </c>
      <c r="E267" s="332" t="s">
        <v>267</v>
      </c>
      <c r="F267" s="333"/>
      <c r="G267" s="334">
        <f>G268</f>
        <v>1668.9</v>
      </c>
      <c r="H267" s="334">
        <f>H268</f>
        <v>1670.9</v>
      </c>
      <c r="I267" s="335">
        <f>I268</f>
        <v>0</v>
      </c>
      <c r="J267" s="334">
        <f>J268</f>
        <v>1668.9</v>
      </c>
      <c r="K267" s="114"/>
      <c r="L267" s="67"/>
    </row>
    <row r="268" spans="1:12" s="63" customFormat="1" ht="25.5">
      <c r="A268" s="99"/>
      <c r="B268" s="309" t="s">
        <v>94</v>
      </c>
      <c r="C268" s="130" t="s">
        <v>24</v>
      </c>
      <c r="D268" s="131" t="s">
        <v>266</v>
      </c>
      <c r="E268" s="126" t="s">
        <v>90</v>
      </c>
      <c r="F268" s="132"/>
      <c r="G268" s="133">
        <f>G269+G271</f>
        <v>1668.9</v>
      </c>
      <c r="H268" s="133">
        <f>H269+H271</f>
        <v>1670.9</v>
      </c>
      <c r="I268" s="134">
        <f>I269+I271</f>
        <v>0</v>
      </c>
      <c r="J268" s="133">
        <f>J269+J271</f>
        <v>1668.9</v>
      </c>
      <c r="K268" s="114"/>
      <c r="L268" s="67"/>
    </row>
    <row r="269" spans="1:12" s="63" customFormat="1" ht="51">
      <c r="A269" s="99"/>
      <c r="B269" s="129" t="s">
        <v>174</v>
      </c>
      <c r="C269" s="130" t="s">
        <v>24</v>
      </c>
      <c r="D269" s="131" t="s">
        <v>266</v>
      </c>
      <c r="E269" s="126" t="s">
        <v>90</v>
      </c>
      <c r="F269" s="132">
        <v>100</v>
      </c>
      <c r="G269" s="133">
        <f>G270</f>
        <v>1632.5</v>
      </c>
      <c r="H269" s="133">
        <f>H270</f>
        <v>1633.5</v>
      </c>
      <c r="I269" s="134">
        <f>I270</f>
        <v>-22</v>
      </c>
      <c r="J269" s="133">
        <f>J270</f>
        <v>1610.5</v>
      </c>
      <c r="K269" s="114"/>
      <c r="L269" s="67"/>
    </row>
    <row r="270" spans="1:12" s="63" customFormat="1" ht="25.5">
      <c r="A270" s="99"/>
      <c r="B270" s="129" t="s">
        <v>156</v>
      </c>
      <c r="C270" s="130" t="s">
        <v>24</v>
      </c>
      <c r="D270" s="131" t="s">
        <v>266</v>
      </c>
      <c r="E270" s="126" t="s">
        <v>90</v>
      </c>
      <c r="F270" s="132">
        <v>120</v>
      </c>
      <c r="G270" s="133">
        <v>1632.5</v>
      </c>
      <c r="H270" s="133">
        <v>1633.5</v>
      </c>
      <c r="I270" s="134">
        <v>-22</v>
      </c>
      <c r="J270" s="135">
        <f>G270+I270</f>
        <v>1610.5</v>
      </c>
      <c r="K270" s="114"/>
      <c r="L270" s="67"/>
    </row>
    <row r="271" spans="1:12" s="63" customFormat="1" ht="25.5">
      <c r="A271" s="99"/>
      <c r="B271" s="129" t="s">
        <v>147</v>
      </c>
      <c r="C271" s="130" t="s">
        <v>24</v>
      </c>
      <c r="D271" s="131" t="s">
        <v>266</v>
      </c>
      <c r="E271" s="126" t="s">
        <v>90</v>
      </c>
      <c r="F271" s="132">
        <v>200</v>
      </c>
      <c r="G271" s="133">
        <f>G272</f>
        <v>36.4</v>
      </c>
      <c r="H271" s="133">
        <f>H272</f>
        <v>37.4</v>
      </c>
      <c r="I271" s="134">
        <f>I272</f>
        <v>22</v>
      </c>
      <c r="J271" s="133">
        <f>J272</f>
        <v>58.4</v>
      </c>
      <c r="K271" s="114"/>
      <c r="L271" s="67"/>
    </row>
    <row r="272" spans="1:12" s="63" customFormat="1" ht="25.5">
      <c r="A272" s="99"/>
      <c r="B272" s="129" t="s">
        <v>149</v>
      </c>
      <c r="C272" s="130" t="s">
        <v>24</v>
      </c>
      <c r="D272" s="131" t="s">
        <v>266</v>
      </c>
      <c r="E272" s="126" t="s">
        <v>90</v>
      </c>
      <c r="F272" s="132">
        <v>240</v>
      </c>
      <c r="G272" s="133">
        <v>36.4</v>
      </c>
      <c r="H272" s="133">
        <v>37.4</v>
      </c>
      <c r="I272" s="134">
        <v>22</v>
      </c>
      <c r="J272" s="135">
        <f>G272+I272</f>
        <v>58.4</v>
      </c>
      <c r="K272" s="114"/>
      <c r="L272" s="67"/>
    </row>
    <row r="273" spans="1:12" s="63" customFormat="1" ht="12.75">
      <c r="A273" s="99"/>
      <c r="B273" s="129"/>
      <c r="C273" s="130"/>
      <c r="D273" s="131"/>
      <c r="E273" s="126"/>
      <c r="F273" s="132"/>
      <c r="G273" s="133"/>
      <c r="H273" s="133"/>
      <c r="I273" s="134"/>
      <c r="J273" s="133"/>
      <c r="K273" s="114"/>
      <c r="L273" s="67"/>
    </row>
    <row r="274" spans="1:12" s="63" customFormat="1" ht="31.5">
      <c r="A274" s="99"/>
      <c r="B274" s="351" t="s">
        <v>97</v>
      </c>
      <c r="C274" s="337" t="s">
        <v>25</v>
      </c>
      <c r="D274" s="338" t="s">
        <v>266</v>
      </c>
      <c r="E274" s="191" t="s">
        <v>267</v>
      </c>
      <c r="F274" s="132"/>
      <c r="G274" s="334">
        <f>G275+G280+G285+G288+G293+G296+G306+G301</f>
        <v>61050.6</v>
      </c>
      <c r="H274" s="334" t="e">
        <f>H275+H280+H285+H288+H293+H296+H306+H301</f>
        <v>#REF!</v>
      </c>
      <c r="I274" s="335">
        <f>I275+I280+I285+I288+I293+I296+I306+I301</f>
        <v>-0.9</v>
      </c>
      <c r="J274" s="334">
        <f>J275+J280+J285+J288+J293+J296+J306+J301</f>
        <v>61049.7</v>
      </c>
      <c r="K274" s="114"/>
      <c r="L274" s="67"/>
    </row>
    <row r="275" spans="1:12" s="63" customFormat="1" ht="25.5">
      <c r="A275" s="99"/>
      <c r="B275" s="129" t="s">
        <v>219</v>
      </c>
      <c r="C275" s="130" t="s">
        <v>25</v>
      </c>
      <c r="D275" s="131" t="s">
        <v>266</v>
      </c>
      <c r="E275" s="126">
        <v>7866</v>
      </c>
      <c r="F275" s="132"/>
      <c r="G275" s="133">
        <f>G276+G278</f>
        <v>3046.6</v>
      </c>
      <c r="H275" s="133">
        <f>H276+H278</f>
        <v>3048.6</v>
      </c>
      <c r="I275" s="134">
        <f>I276+I278</f>
        <v>0</v>
      </c>
      <c r="J275" s="133">
        <f>J276+J278</f>
        <v>3046.6</v>
      </c>
      <c r="K275" s="114"/>
      <c r="L275" s="67"/>
    </row>
    <row r="276" spans="1:12" s="63" customFormat="1" ht="51">
      <c r="A276" s="99"/>
      <c r="B276" s="129" t="s">
        <v>174</v>
      </c>
      <c r="C276" s="130" t="s">
        <v>25</v>
      </c>
      <c r="D276" s="131" t="s">
        <v>266</v>
      </c>
      <c r="E276" s="126" t="s">
        <v>104</v>
      </c>
      <c r="F276" s="132">
        <v>100</v>
      </c>
      <c r="G276" s="133">
        <f>G277</f>
        <v>2736.5</v>
      </c>
      <c r="H276" s="133">
        <f>H277</f>
        <v>2666.2</v>
      </c>
      <c r="I276" s="134">
        <f>I277</f>
        <v>0</v>
      </c>
      <c r="J276" s="133">
        <f>J277</f>
        <v>2736.5</v>
      </c>
      <c r="K276" s="114"/>
      <c r="L276" s="67"/>
    </row>
    <row r="277" spans="1:12" s="63" customFormat="1" ht="25.5">
      <c r="A277" s="99"/>
      <c r="B277" s="129" t="s">
        <v>156</v>
      </c>
      <c r="C277" s="130" t="s">
        <v>25</v>
      </c>
      <c r="D277" s="131" t="s">
        <v>266</v>
      </c>
      <c r="E277" s="126" t="s">
        <v>104</v>
      </c>
      <c r="F277" s="132">
        <v>120</v>
      </c>
      <c r="G277" s="133">
        <v>2736.5</v>
      </c>
      <c r="H277" s="133">
        <v>2666.2</v>
      </c>
      <c r="I277" s="134">
        <v>0</v>
      </c>
      <c r="J277" s="135">
        <f>G277+I277</f>
        <v>2736.5</v>
      </c>
      <c r="K277" s="114"/>
      <c r="L277" s="67"/>
    </row>
    <row r="278" spans="1:12" s="63" customFormat="1" ht="25.5">
      <c r="A278" s="99"/>
      <c r="B278" s="129" t="s">
        <v>147</v>
      </c>
      <c r="C278" s="130" t="s">
        <v>25</v>
      </c>
      <c r="D278" s="131" t="s">
        <v>266</v>
      </c>
      <c r="E278" s="126" t="s">
        <v>104</v>
      </c>
      <c r="F278" s="132">
        <v>200</v>
      </c>
      <c r="G278" s="133">
        <f>G279</f>
        <v>310.1</v>
      </c>
      <c r="H278" s="133">
        <f>H279</f>
        <v>382.4</v>
      </c>
      <c r="I278" s="134">
        <f>I279</f>
        <v>0</v>
      </c>
      <c r="J278" s="133">
        <f>J279</f>
        <v>310.1</v>
      </c>
      <c r="K278" s="114"/>
      <c r="L278" s="67"/>
    </row>
    <row r="279" spans="1:12" s="63" customFormat="1" ht="25.5">
      <c r="A279" s="99"/>
      <c r="B279" s="129" t="s">
        <v>149</v>
      </c>
      <c r="C279" s="130" t="s">
        <v>25</v>
      </c>
      <c r="D279" s="131" t="s">
        <v>266</v>
      </c>
      <c r="E279" s="126" t="s">
        <v>104</v>
      </c>
      <c r="F279" s="132">
        <v>240</v>
      </c>
      <c r="G279" s="133">
        <v>310.1</v>
      </c>
      <c r="H279" s="133">
        <v>382.4</v>
      </c>
      <c r="I279" s="134">
        <v>0</v>
      </c>
      <c r="J279" s="135">
        <f>G279+I279</f>
        <v>310.1</v>
      </c>
      <c r="K279" s="114"/>
      <c r="L279" s="67"/>
    </row>
    <row r="280" spans="1:12" s="63" customFormat="1" ht="25.5">
      <c r="A280" s="99"/>
      <c r="B280" s="129" t="s">
        <v>83</v>
      </c>
      <c r="C280" s="130" t="s">
        <v>25</v>
      </c>
      <c r="D280" s="131" t="s">
        <v>266</v>
      </c>
      <c r="E280" s="126" t="s">
        <v>84</v>
      </c>
      <c r="F280" s="132"/>
      <c r="G280" s="133">
        <f>G281+G283</f>
        <v>1218.6000000000001</v>
      </c>
      <c r="H280" s="133">
        <f>H281+H283</f>
        <v>1220.6000000000001</v>
      </c>
      <c r="I280" s="133">
        <f>I281+I283</f>
        <v>0</v>
      </c>
      <c r="J280" s="133">
        <f>J281+J283</f>
        <v>1218.6000000000001</v>
      </c>
      <c r="K280" s="114"/>
      <c r="L280" s="67"/>
    </row>
    <row r="281" spans="1:12" s="63" customFormat="1" ht="51">
      <c r="A281" s="99"/>
      <c r="B281" s="129" t="s">
        <v>174</v>
      </c>
      <c r="C281" s="130" t="s">
        <v>25</v>
      </c>
      <c r="D281" s="131" t="s">
        <v>266</v>
      </c>
      <c r="E281" s="126" t="s">
        <v>84</v>
      </c>
      <c r="F281" s="132">
        <v>100</v>
      </c>
      <c r="G281" s="133">
        <f>G282</f>
        <v>1185.2</v>
      </c>
      <c r="H281" s="133">
        <f>H282</f>
        <v>1186.2</v>
      </c>
      <c r="I281" s="134">
        <f>I282</f>
        <v>4.7</v>
      </c>
      <c r="J281" s="133">
        <f>J282</f>
        <v>1189.9</v>
      </c>
      <c r="K281" s="114"/>
      <c r="L281" s="67"/>
    </row>
    <row r="282" spans="1:12" s="63" customFormat="1" ht="25.5">
      <c r="A282" s="99"/>
      <c r="B282" s="129" t="s">
        <v>156</v>
      </c>
      <c r="C282" s="130" t="s">
        <v>25</v>
      </c>
      <c r="D282" s="131" t="s">
        <v>266</v>
      </c>
      <c r="E282" s="126" t="s">
        <v>84</v>
      </c>
      <c r="F282" s="132">
        <v>120</v>
      </c>
      <c r="G282" s="133">
        <v>1185.2</v>
      </c>
      <c r="H282" s="133">
        <v>1186.2</v>
      </c>
      <c r="I282" s="134">
        <v>4.7</v>
      </c>
      <c r="J282" s="135">
        <f>G282+I282</f>
        <v>1189.9</v>
      </c>
      <c r="K282" s="114"/>
      <c r="L282" s="67"/>
    </row>
    <row r="283" spans="1:12" s="63" customFormat="1" ht="25.5">
      <c r="A283" s="99"/>
      <c r="B283" s="129" t="s">
        <v>147</v>
      </c>
      <c r="C283" s="130" t="s">
        <v>25</v>
      </c>
      <c r="D283" s="131" t="s">
        <v>266</v>
      </c>
      <c r="E283" s="126" t="s">
        <v>84</v>
      </c>
      <c r="F283" s="132">
        <v>200</v>
      </c>
      <c r="G283" s="133">
        <f>G284</f>
        <v>33.4</v>
      </c>
      <c r="H283" s="133">
        <f>H284</f>
        <v>34.4</v>
      </c>
      <c r="I283" s="134">
        <f>I284</f>
        <v>-4.7</v>
      </c>
      <c r="J283" s="133">
        <f>J284</f>
        <v>28.7</v>
      </c>
      <c r="K283" s="114"/>
      <c r="L283" s="67"/>
    </row>
    <row r="284" spans="1:12" s="63" customFormat="1" ht="25.5">
      <c r="A284" s="99"/>
      <c r="B284" s="129" t="s">
        <v>149</v>
      </c>
      <c r="C284" s="130" t="s">
        <v>25</v>
      </c>
      <c r="D284" s="131" t="s">
        <v>266</v>
      </c>
      <c r="E284" s="126" t="s">
        <v>84</v>
      </c>
      <c r="F284" s="132">
        <v>240</v>
      </c>
      <c r="G284" s="133">
        <v>33.4</v>
      </c>
      <c r="H284" s="133">
        <v>34.4</v>
      </c>
      <c r="I284" s="134">
        <v>-4.7</v>
      </c>
      <c r="J284" s="135">
        <f>G284+I284</f>
        <v>28.7</v>
      </c>
      <c r="K284" s="114"/>
      <c r="L284" s="67"/>
    </row>
    <row r="285" spans="1:12" s="63" customFormat="1" ht="25.5">
      <c r="A285" s="99"/>
      <c r="B285" s="129" t="s">
        <v>241</v>
      </c>
      <c r="C285" s="130" t="s">
        <v>25</v>
      </c>
      <c r="D285" s="131" t="s">
        <v>266</v>
      </c>
      <c r="E285" s="126" t="s">
        <v>85</v>
      </c>
      <c r="F285" s="132"/>
      <c r="G285" s="133">
        <f>G286</f>
        <v>937.5</v>
      </c>
      <c r="H285" s="133">
        <f aca="true" t="shared" si="35" ref="H285:J286">H286</f>
        <v>938.5</v>
      </c>
      <c r="I285" s="134">
        <f t="shared" si="35"/>
        <v>0</v>
      </c>
      <c r="J285" s="133">
        <f t="shared" si="35"/>
        <v>937.5</v>
      </c>
      <c r="K285" s="114"/>
      <c r="L285" s="67"/>
    </row>
    <row r="286" spans="1:12" s="63" customFormat="1" ht="12.75">
      <c r="A286" s="99"/>
      <c r="B286" s="129" t="s">
        <v>213</v>
      </c>
      <c r="C286" s="130" t="s">
        <v>25</v>
      </c>
      <c r="D286" s="131" t="s">
        <v>266</v>
      </c>
      <c r="E286" s="126" t="s">
        <v>85</v>
      </c>
      <c r="F286" s="132" t="s">
        <v>227</v>
      </c>
      <c r="G286" s="133">
        <f>G287</f>
        <v>937.5</v>
      </c>
      <c r="H286" s="133">
        <f t="shared" si="35"/>
        <v>938.5</v>
      </c>
      <c r="I286" s="134">
        <f t="shared" si="35"/>
        <v>0</v>
      </c>
      <c r="J286" s="133">
        <f t="shared" si="35"/>
        <v>937.5</v>
      </c>
      <c r="K286" s="114"/>
      <c r="L286" s="67"/>
    </row>
    <row r="287" spans="1:12" s="63" customFormat="1" ht="12.75">
      <c r="A287" s="99"/>
      <c r="B287" s="129" t="s">
        <v>164</v>
      </c>
      <c r="C287" s="130" t="s">
        <v>25</v>
      </c>
      <c r="D287" s="131" t="s">
        <v>266</v>
      </c>
      <c r="E287" s="126" t="s">
        <v>85</v>
      </c>
      <c r="F287" s="132" t="s">
        <v>165</v>
      </c>
      <c r="G287" s="133">
        <v>937.5</v>
      </c>
      <c r="H287" s="133">
        <v>938.5</v>
      </c>
      <c r="I287" s="134"/>
      <c r="J287" s="135">
        <f>G287+I287</f>
        <v>937.5</v>
      </c>
      <c r="K287" s="114"/>
      <c r="L287" s="67"/>
    </row>
    <row r="288" spans="1:12" s="63" customFormat="1" ht="51">
      <c r="A288" s="99"/>
      <c r="B288" s="129" t="s">
        <v>242</v>
      </c>
      <c r="C288" s="130" t="s">
        <v>25</v>
      </c>
      <c r="D288" s="131" t="s">
        <v>266</v>
      </c>
      <c r="E288" s="126">
        <v>7869</v>
      </c>
      <c r="F288" s="132"/>
      <c r="G288" s="133">
        <f>G289+G291</f>
        <v>15</v>
      </c>
      <c r="H288" s="133">
        <f>H289+H291</f>
        <v>16</v>
      </c>
      <c r="I288" s="133">
        <f>I289+I291</f>
        <v>0</v>
      </c>
      <c r="J288" s="133">
        <f>J289+J291</f>
        <v>15</v>
      </c>
      <c r="K288" s="114"/>
      <c r="L288" s="67"/>
    </row>
    <row r="289" spans="1:12" s="63" customFormat="1" ht="51">
      <c r="A289" s="99"/>
      <c r="B289" s="129" t="s">
        <v>174</v>
      </c>
      <c r="C289" s="130" t="s">
        <v>25</v>
      </c>
      <c r="D289" s="131" t="s">
        <v>266</v>
      </c>
      <c r="E289" s="126" t="s">
        <v>103</v>
      </c>
      <c r="F289" s="132">
        <v>100</v>
      </c>
      <c r="G289" s="133">
        <f>G290</f>
        <v>1.8</v>
      </c>
      <c r="H289" s="133"/>
      <c r="I289" s="133">
        <f>I290</f>
        <v>1.6</v>
      </c>
      <c r="J289" s="133">
        <f>J290</f>
        <v>3.4000000000000004</v>
      </c>
      <c r="K289" s="114"/>
      <c r="L289" s="67"/>
    </row>
    <row r="290" spans="1:12" s="63" customFormat="1" ht="25.5">
      <c r="A290" s="99"/>
      <c r="B290" s="129" t="s">
        <v>156</v>
      </c>
      <c r="C290" s="130" t="s">
        <v>25</v>
      </c>
      <c r="D290" s="131" t="s">
        <v>266</v>
      </c>
      <c r="E290" s="126" t="s">
        <v>103</v>
      </c>
      <c r="F290" s="132">
        <v>120</v>
      </c>
      <c r="G290" s="133">
        <v>1.8</v>
      </c>
      <c r="H290" s="133"/>
      <c r="I290" s="133">
        <v>1.6</v>
      </c>
      <c r="J290" s="133">
        <f>I290+G290</f>
        <v>3.4000000000000004</v>
      </c>
      <c r="K290" s="114"/>
      <c r="L290" s="67"/>
    </row>
    <row r="291" spans="1:12" s="119" customFormat="1" ht="25.5">
      <c r="A291" s="116"/>
      <c r="B291" s="129" t="s">
        <v>147</v>
      </c>
      <c r="C291" s="130" t="s">
        <v>25</v>
      </c>
      <c r="D291" s="131" t="s">
        <v>266</v>
      </c>
      <c r="E291" s="126" t="s">
        <v>103</v>
      </c>
      <c r="F291" s="132">
        <v>200</v>
      </c>
      <c r="G291" s="133">
        <f>G292</f>
        <v>13.2</v>
      </c>
      <c r="H291" s="133">
        <f>H292</f>
        <v>16</v>
      </c>
      <c r="I291" s="134">
        <f>I292</f>
        <v>-1.6</v>
      </c>
      <c r="J291" s="133">
        <f>J292</f>
        <v>11.6</v>
      </c>
      <c r="K291" s="117"/>
      <c r="L291" s="118"/>
    </row>
    <row r="292" spans="1:12" s="119" customFormat="1" ht="25.5">
      <c r="A292" s="116"/>
      <c r="B292" s="129" t="s">
        <v>149</v>
      </c>
      <c r="C292" s="130" t="s">
        <v>25</v>
      </c>
      <c r="D292" s="131" t="s">
        <v>266</v>
      </c>
      <c r="E292" s="126" t="s">
        <v>103</v>
      </c>
      <c r="F292" s="132">
        <v>240</v>
      </c>
      <c r="G292" s="133">
        <v>13.2</v>
      </c>
      <c r="H292" s="133">
        <v>16</v>
      </c>
      <c r="I292" s="134">
        <v>-1.6</v>
      </c>
      <c r="J292" s="135">
        <f>G292+I292</f>
        <v>11.6</v>
      </c>
      <c r="K292" s="117"/>
      <c r="L292" s="118"/>
    </row>
    <row r="293" spans="1:12" s="63" customFormat="1" ht="25.5">
      <c r="A293" s="99"/>
      <c r="B293" s="129" t="s">
        <v>45</v>
      </c>
      <c r="C293" s="130" t="s">
        <v>25</v>
      </c>
      <c r="D293" s="131" t="s">
        <v>266</v>
      </c>
      <c r="E293" s="126">
        <v>7870</v>
      </c>
      <c r="F293" s="132"/>
      <c r="G293" s="133">
        <f>G294</f>
        <v>25</v>
      </c>
      <c r="H293" s="133">
        <f aca="true" t="shared" si="36" ref="H293:J294">H294</f>
        <v>26</v>
      </c>
      <c r="I293" s="134">
        <f t="shared" si="36"/>
        <v>0</v>
      </c>
      <c r="J293" s="133">
        <f t="shared" si="36"/>
        <v>25</v>
      </c>
      <c r="K293" s="114"/>
      <c r="L293" s="67"/>
    </row>
    <row r="294" spans="1:12" s="63" customFormat="1" ht="25.5">
      <c r="A294" s="99"/>
      <c r="B294" s="129" t="s">
        <v>147</v>
      </c>
      <c r="C294" s="130" t="s">
        <v>25</v>
      </c>
      <c r="D294" s="131" t="s">
        <v>266</v>
      </c>
      <c r="E294" s="126" t="s">
        <v>102</v>
      </c>
      <c r="F294" s="132">
        <v>200</v>
      </c>
      <c r="G294" s="133">
        <f>G295</f>
        <v>25</v>
      </c>
      <c r="H294" s="133">
        <f t="shared" si="36"/>
        <v>26</v>
      </c>
      <c r="I294" s="134">
        <f t="shared" si="36"/>
        <v>0</v>
      </c>
      <c r="J294" s="133">
        <f t="shared" si="36"/>
        <v>25</v>
      </c>
      <c r="K294" s="114"/>
      <c r="L294" s="67"/>
    </row>
    <row r="295" spans="1:12" s="63" customFormat="1" ht="25.5">
      <c r="A295" s="99"/>
      <c r="B295" s="129" t="s">
        <v>149</v>
      </c>
      <c r="C295" s="130" t="s">
        <v>25</v>
      </c>
      <c r="D295" s="131" t="s">
        <v>266</v>
      </c>
      <c r="E295" s="126" t="s">
        <v>102</v>
      </c>
      <c r="F295" s="132">
        <v>240</v>
      </c>
      <c r="G295" s="133">
        <v>25</v>
      </c>
      <c r="H295" s="133">
        <v>26</v>
      </c>
      <c r="I295" s="134"/>
      <c r="J295" s="135">
        <f>G295+I295</f>
        <v>25</v>
      </c>
      <c r="K295" s="114"/>
      <c r="L295" s="67"/>
    </row>
    <row r="296" spans="1:12" s="63" customFormat="1" ht="12.75">
      <c r="A296" s="99"/>
      <c r="B296" s="129" t="s">
        <v>252</v>
      </c>
      <c r="C296" s="130" t="s">
        <v>25</v>
      </c>
      <c r="D296" s="131" t="s">
        <v>266</v>
      </c>
      <c r="E296" s="126" t="s">
        <v>253</v>
      </c>
      <c r="F296" s="132"/>
      <c r="G296" s="133">
        <f>G297+G299</f>
        <v>304.7</v>
      </c>
      <c r="H296" s="133">
        <f>H297+H299</f>
        <v>306.7</v>
      </c>
      <c r="I296" s="134">
        <f>I297+I299</f>
        <v>0</v>
      </c>
      <c r="J296" s="133">
        <f>J297+J299</f>
        <v>304.7</v>
      </c>
      <c r="K296" s="114"/>
      <c r="L296" s="67"/>
    </row>
    <row r="297" spans="1:12" s="63" customFormat="1" ht="51">
      <c r="A297" s="99"/>
      <c r="B297" s="129" t="s">
        <v>174</v>
      </c>
      <c r="C297" s="130" t="s">
        <v>25</v>
      </c>
      <c r="D297" s="131" t="s">
        <v>266</v>
      </c>
      <c r="E297" s="126" t="s">
        <v>253</v>
      </c>
      <c r="F297" s="132">
        <v>100</v>
      </c>
      <c r="G297" s="133">
        <f>G298</f>
        <v>244.7</v>
      </c>
      <c r="H297" s="133">
        <f>H298</f>
        <v>245.7</v>
      </c>
      <c r="I297" s="134">
        <f>I298</f>
        <v>36.4</v>
      </c>
      <c r="J297" s="133">
        <f>J298</f>
        <v>281.09999999999997</v>
      </c>
      <c r="K297" s="114"/>
      <c r="L297" s="67"/>
    </row>
    <row r="298" spans="1:12" s="63" customFormat="1" ht="25.5">
      <c r="A298" s="99"/>
      <c r="B298" s="129" t="s">
        <v>156</v>
      </c>
      <c r="C298" s="130" t="s">
        <v>25</v>
      </c>
      <c r="D298" s="131" t="s">
        <v>266</v>
      </c>
      <c r="E298" s="126" t="s">
        <v>253</v>
      </c>
      <c r="F298" s="132">
        <v>120</v>
      </c>
      <c r="G298" s="133">
        <v>244.7</v>
      </c>
      <c r="H298" s="133">
        <v>245.7</v>
      </c>
      <c r="I298" s="134">
        <v>36.4</v>
      </c>
      <c r="J298" s="135">
        <f>G298+I298</f>
        <v>281.09999999999997</v>
      </c>
      <c r="K298" s="114"/>
      <c r="L298" s="67"/>
    </row>
    <row r="299" spans="1:12" s="63" customFormat="1" ht="25.5">
      <c r="A299" s="99"/>
      <c r="B299" s="129" t="s">
        <v>147</v>
      </c>
      <c r="C299" s="130" t="s">
        <v>25</v>
      </c>
      <c r="D299" s="131" t="s">
        <v>266</v>
      </c>
      <c r="E299" s="126" t="s">
        <v>253</v>
      </c>
      <c r="F299" s="132">
        <v>200</v>
      </c>
      <c r="G299" s="133">
        <f>G300</f>
        <v>60</v>
      </c>
      <c r="H299" s="133">
        <f>H300</f>
        <v>61</v>
      </c>
      <c r="I299" s="134">
        <f>I300</f>
        <v>-36.4</v>
      </c>
      <c r="J299" s="133">
        <f>J300</f>
        <v>23.6</v>
      </c>
      <c r="K299" s="114"/>
      <c r="L299" s="67"/>
    </row>
    <row r="300" spans="1:12" s="63" customFormat="1" ht="25.5">
      <c r="A300" s="99"/>
      <c r="B300" s="129" t="s">
        <v>149</v>
      </c>
      <c r="C300" s="130" t="s">
        <v>25</v>
      </c>
      <c r="D300" s="131" t="s">
        <v>266</v>
      </c>
      <c r="E300" s="126" t="s">
        <v>253</v>
      </c>
      <c r="F300" s="132">
        <v>240</v>
      </c>
      <c r="G300" s="133">
        <v>60</v>
      </c>
      <c r="H300" s="133">
        <v>61</v>
      </c>
      <c r="I300" s="134">
        <v>-36.4</v>
      </c>
      <c r="J300" s="135">
        <f>G300+I300</f>
        <v>23.6</v>
      </c>
      <c r="K300" s="114"/>
      <c r="L300" s="67"/>
    </row>
    <row r="301" spans="1:12" s="63" customFormat="1" ht="25.5">
      <c r="A301" s="99"/>
      <c r="B301" s="129" t="s">
        <v>296</v>
      </c>
      <c r="C301" s="130" t="s">
        <v>25</v>
      </c>
      <c r="D301" s="131" t="s">
        <v>266</v>
      </c>
      <c r="E301" s="126" t="s">
        <v>295</v>
      </c>
      <c r="F301" s="132"/>
      <c r="G301" s="133">
        <f>G303+G304</f>
        <v>176</v>
      </c>
      <c r="H301" s="133" t="e">
        <f>H303+H304</f>
        <v>#REF!</v>
      </c>
      <c r="I301" s="133">
        <f>I303+I304</f>
        <v>0</v>
      </c>
      <c r="J301" s="133">
        <f>J303+J304</f>
        <v>176</v>
      </c>
      <c r="K301" s="114"/>
      <c r="L301" s="67"/>
    </row>
    <row r="302" spans="1:12" s="63" customFormat="1" ht="51">
      <c r="A302" s="99"/>
      <c r="B302" s="129" t="s">
        <v>174</v>
      </c>
      <c r="C302" s="130" t="s">
        <v>25</v>
      </c>
      <c r="D302" s="131" t="s">
        <v>266</v>
      </c>
      <c r="E302" s="126" t="s">
        <v>295</v>
      </c>
      <c r="F302" s="132">
        <v>100</v>
      </c>
      <c r="G302" s="133">
        <f>G303</f>
        <v>176</v>
      </c>
      <c r="H302" s="133" t="e">
        <f>H303</f>
        <v>#REF!</v>
      </c>
      <c r="I302" s="133">
        <f>I303</f>
        <v>-10.7</v>
      </c>
      <c r="J302" s="133">
        <f>J303</f>
        <v>165.3</v>
      </c>
      <c r="K302" s="114"/>
      <c r="L302" s="67"/>
    </row>
    <row r="303" spans="1:12" s="63" customFormat="1" ht="25.5">
      <c r="A303" s="99"/>
      <c r="B303" s="129" t="s">
        <v>156</v>
      </c>
      <c r="C303" s="130" t="s">
        <v>25</v>
      </c>
      <c r="D303" s="131" t="s">
        <v>266</v>
      </c>
      <c r="E303" s="126" t="s">
        <v>295</v>
      </c>
      <c r="F303" s="132">
        <v>120</v>
      </c>
      <c r="G303" s="133">
        <v>176</v>
      </c>
      <c r="H303" s="133" t="e">
        <f>#REF!</f>
        <v>#REF!</v>
      </c>
      <c r="I303" s="134">
        <v>-10.7</v>
      </c>
      <c r="J303" s="133">
        <f>G303+I303</f>
        <v>165.3</v>
      </c>
      <c r="K303" s="114"/>
      <c r="L303" s="67"/>
    </row>
    <row r="304" spans="1:12" s="63" customFormat="1" ht="25.5">
      <c r="A304" s="99"/>
      <c r="B304" s="129" t="s">
        <v>147</v>
      </c>
      <c r="C304" s="130" t="s">
        <v>25</v>
      </c>
      <c r="D304" s="131" t="s">
        <v>266</v>
      </c>
      <c r="E304" s="126" t="s">
        <v>295</v>
      </c>
      <c r="F304" s="132" t="s">
        <v>148</v>
      </c>
      <c r="G304" s="133">
        <f>G305</f>
        <v>0</v>
      </c>
      <c r="H304" s="133"/>
      <c r="I304" s="134">
        <f>I305</f>
        <v>10.7</v>
      </c>
      <c r="J304" s="133">
        <f>J305</f>
        <v>10.7</v>
      </c>
      <c r="K304" s="114"/>
      <c r="L304" s="67"/>
    </row>
    <row r="305" spans="1:12" s="63" customFormat="1" ht="25.5">
      <c r="A305" s="99"/>
      <c r="B305" s="129" t="s">
        <v>149</v>
      </c>
      <c r="C305" s="130" t="s">
        <v>25</v>
      </c>
      <c r="D305" s="131" t="s">
        <v>266</v>
      </c>
      <c r="E305" s="126" t="s">
        <v>295</v>
      </c>
      <c r="F305" s="132" t="s">
        <v>150</v>
      </c>
      <c r="G305" s="133">
        <v>0</v>
      </c>
      <c r="H305" s="133"/>
      <c r="I305" s="134">
        <v>10.7</v>
      </c>
      <c r="J305" s="133">
        <v>10.7</v>
      </c>
      <c r="K305" s="114"/>
      <c r="L305" s="67"/>
    </row>
    <row r="306" spans="1:12" s="63" customFormat="1" ht="25.5">
      <c r="A306" s="99"/>
      <c r="B306" s="309" t="s">
        <v>94</v>
      </c>
      <c r="C306" s="130" t="s">
        <v>25</v>
      </c>
      <c r="D306" s="131" t="s">
        <v>266</v>
      </c>
      <c r="E306" s="126" t="s">
        <v>90</v>
      </c>
      <c r="F306" s="132"/>
      <c r="G306" s="133">
        <f>G307+G309+G311</f>
        <v>55327.2</v>
      </c>
      <c r="H306" s="133">
        <f>H307+H309+H311</f>
        <v>55337.3</v>
      </c>
      <c r="I306" s="134">
        <f>I307+I309+I311</f>
        <v>-0.9</v>
      </c>
      <c r="J306" s="133">
        <f>J307+J309+J311</f>
        <v>55326.299999999996</v>
      </c>
      <c r="K306" s="114"/>
      <c r="L306" s="67"/>
    </row>
    <row r="307" spans="1:12" s="63" customFormat="1" ht="51">
      <c r="A307" s="99"/>
      <c r="B307" s="129" t="s">
        <v>174</v>
      </c>
      <c r="C307" s="130" t="s">
        <v>25</v>
      </c>
      <c r="D307" s="131" t="s">
        <v>266</v>
      </c>
      <c r="E307" s="126" t="s">
        <v>90</v>
      </c>
      <c r="F307" s="132">
        <v>100</v>
      </c>
      <c r="G307" s="133">
        <f>G308</f>
        <v>53281.9</v>
      </c>
      <c r="H307" s="133">
        <f>H308</f>
        <v>53270.9</v>
      </c>
      <c r="I307" s="134">
        <f>I308</f>
        <v>52.1</v>
      </c>
      <c r="J307" s="133">
        <f>J308</f>
        <v>53334</v>
      </c>
      <c r="K307" s="114"/>
      <c r="L307" s="67"/>
    </row>
    <row r="308" spans="1:12" s="63" customFormat="1" ht="25.5">
      <c r="A308" s="99"/>
      <c r="B308" s="129" t="s">
        <v>156</v>
      </c>
      <c r="C308" s="130" t="s">
        <v>25</v>
      </c>
      <c r="D308" s="131" t="s">
        <v>266</v>
      </c>
      <c r="E308" s="126" t="s">
        <v>90</v>
      </c>
      <c r="F308" s="132">
        <v>120</v>
      </c>
      <c r="G308" s="133">
        <v>53281.9</v>
      </c>
      <c r="H308" s="133">
        <v>53270.9</v>
      </c>
      <c r="I308" s="134">
        <v>52.1</v>
      </c>
      <c r="J308" s="135">
        <f>G308+I308</f>
        <v>53334</v>
      </c>
      <c r="K308" s="114"/>
      <c r="L308" s="67"/>
    </row>
    <row r="309" spans="1:12" s="63" customFormat="1" ht="25.5">
      <c r="A309" s="99"/>
      <c r="B309" s="129" t="s">
        <v>147</v>
      </c>
      <c r="C309" s="130" t="s">
        <v>25</v>
      </c>
      <c r="D309" s="131" t="s">
        <v>266</v>
      </c>
      <c r="E309" s="126" t="s">
        <v>90</v>
      </c>
      <c r="F309" s="132">
        <v>200</v>
      </c>
      <c r="G309" s="133">
        <f>G310</f>
        <v>2040.7</v>
      </c>
      <c r="H309" s="133">
        <f>H310</f>
        <v>2054.5</v>
      </c>
      <c r="I309" s="134">
        <f>I310</f>
        <v>-52.1</v>
      </c>
      <c r="J309" s="133">
        <f>J310</f>
        <v>1988.6000000000001</v>
      </c>
      <c r="K309" s="114"/>
      <c r="L309" s="67"/>
    </row>
    <row r="310" spans="1:12" s="63" customFormat="1" ht="25.5">
      <c r="A310" s="99"/>
      <c r="B310" s="129" t="s">
        <v>149</v>
      </c>
      <c r="C310" s="130" t="s">
        <v>25</v>
      </c>
      <c r="D310" s="131" t="s">
        <v>266</v>
      </c>
      <c r="E310" s="126" t="s">
        <v>90</v>
      </c>
      <c r="F310" s="132">
        <v>240</v>
      </c>
      <c r="G310" s="133">
        <v>2040.7</v>
      </c>
      <c r="H310" s="133">
        <v>2054.5</v>
      </c>
      <c r="I310" s="134">
        <v>-52.1</v>
      </c>
      <c r="J310" s="135">
        <f>G310+I310</f>
        <v>1988.6000000000001</v>
      </c>
      <c r="K310" s="114"/>
      <c r="L310" s="67"/>
    </row>
    <row r="311" spans="1:12" s="63" customFormat="1" ht="12.75">
      <c r="A311" s="99"/>
      <c r="B311" s="129" t="s">
        <v>157</v>
      </c>
      <c r="C311" s="130" t="s">
        <v>25</v>
      </c>
      <c r="D311" s="131" t="s">
        <v>266</v>
      </c>
      <c r="E311" s="126" t="s">
        <v>90</v>
      </c>
      <c r="F311" s="132">
        <v>800</v>
      </c>
      <c r="G311" s="133">
        <f>G312</f>
        <v>4.6</v>
      </c>
      <c r="H311" s="133">
        <f>H312</f>
        <v>11.9</v>
      </c>
      <c r="I311" s="134">
        <f>I312</f>
        <v>-0.9</v>
      </c>
      <c r="J311" s="133">
        <f>J312</f>
        <v>3.6999999999999997</v>
      </c>
      <c r="K311" s="114"/>
      <c r="L311" s="67"/>
    </row>
    <row r="312" spans="1:12" s="63" customFormat="1" ht="12.75">
      <c r="A312" s="99"/>
      <c r="B312" s="129" t="s">
        <v>159</v>
      </c>
      <c r="C312" s="130" t="s">
        <v>25</v>
      </c>
      <c r="D312" s="131" t="s">
        <v>266</v>
      </c>
      <c r="E312" s="126" t="s">
        <v>90</v>
      </c>
      <c r="F312" s="132">
        <v>850</v>
      </c>
      <c r="G312" s="133">
        <v>4.6</v>
      </c>
      <c r="H312" s="133">
        <v>11.9</v>
      </c>
      <c r="I312" s="134">
        <v>-0.9</v>
      </c>
      <c r="J312" s="135">
        <f>G312+I312</f>
        <v>3.6999999999999997</v>
      </c>
      <c r="K312" s="114"/>
      <c r="L312" s="67"/>
    </row>
    <row r="313" spans="1:12" s="63" customFormat="1" ht="12.75">
      <c r="A313" s="99"/>
      <c r="B313" s="129"/>
      <c r="C313" s="130"/>
      <c r="D313" s="131"/>
      <c r="E313" s="126"/>
      <c r="F313" s="132"/>
      <c r="G313" s="133"/>
      <c r="H313" s="133"/>
      <c r="I313" s="134"/>
      <c r="J313" s="133"/>
      <c r="K313" s="114"/>
      <c r="L313" s="67"/>
    </row>
    <row r="314" spans="1:12" s="63" customFormat="1" ht="31.5">
      <c r="A314" s="99"/>
      <c r="B314" s="351" t="s">
        <v>98</v>
      </c>
      <c r="C314" s="330" t="s">
        <v>26</v>
      </c>
      <c r="D314" s="331" t="s">
        <v>266</v>
      </c>
      <c r="E314" s="332" t="s">
        <v>267</v>
      </c>
      <c r="F314" s="333"/>
      <c r="G314" s="334">
        <f aca="true" t="shared" si="37" ref="G314:J316">G315</f>
        <v>1242.8</v>
      </c>
      <c r="H314" s="334">
        <f t="shared" si="37"/>
        <v>2001</v>
      </c>
      <c r="I314" s="335">
        <f t="shared" si="37"/>
        <v>-70</v>
      </c>
      <c r="J314" s="334">
        <f t="shared" si="37"/>
        <v>1172.8</v>
      </c>
      <c r="K314" s="114"/>
      <c r="L314" s="67"/>
    </row>
    <row r="315" spans="1:12" s="63" customFormat="1" ht="25.5">
      <c r="A315" s="99"/>
      <c r="B315" s="129" t="s">
        <v>98</v>
      </c>
      <c r="C315" s="130" t="s">
        <v>26</v>
      </c>
      <c r="D315" s="131" t="s">
        <v>266</v>
      </c>
      <c r="E315" s="126" t="s">
        <v>63</v>
      </c>
      <c r="F315" s="132"/>
      <c r="G315" s="133">
        <f t="shared" si="37"/>
        <v>1242.8</v>
      </c>
      <c r="H315" s="133">
        <f t="shared" si="37"/>
        <v>2001</v>
      </c>
      <c r="I315" s="134">
        <f t="shared" si="37"/>
        <v>-70</v>
      </c>
      <c r="J315" s="133">
        <f t="shared" si="37"/>
        <v>1172.8</v>
      </c>
      <c r="K315" s="114"/>
      <c r="L315" s="67"/>
    </row>
    <row r="316" spans="1:12" s="63" customFormat="1" ht="12.75">
      <c r="A316" s="99"/>
      <c r="B316" s="129" t="s">
        <v>157</v>
      </c>
      <c r="C316" s="130" t="s">
        <v>26</v>
      </c>
      <c r="D316" s="131" t="s">
        <v>266</v>
      </c>
      <c r="E316" s="126" t="s">
        <v>63</v>
      </c>
      <c r="F316" s="132" t="s">
        <v>158</v>
      </c>
      <c r="G316" s="133">
        <f t="shared" si="37"/>
        <v>1242.8</v>
      </c>
      <c r="H316" s="133">
        <f t="shared" si="37"/>
        <v>2001</v>
      </c>
      <c r="I316" s="134">
        <f t="shared" si="37"/>
        <v>-70</v>
      </c>
      <c r="J316" s="133">
        <f t="shared" si="37"/>
        <v>1172.8</v>
      </c>
      <c r="K316" s="114"/>
      <c r="L316" s="67"/>
    </row>
    <row r="317" spans="1:12" s="63" customFormat="1" ht="12.75">
      <c r="A317" s="99"/>
      <c r="B317" s="129" t="s">
        <v>145</v>
      </c>
      <c r="C317" s="130" t="s">
        <v>26</v>
      </c>
      <c r="D317" s="131" t="s">
        <v>266</v>
      </c>
      <c r="E317" s="126" t="s">
        <v>63</v>
      </c>
      <c r="F317" s="132">
        <v>870</v>
      </c>
      <c r="G317" s="133">
        <v>1242.8</v>
      </c>
      <c r="H317" s="133">
        <v>2001</v>
      </c>
      <c r="I317" s="134">
        <v>-70</v>
      </c>
      <c r="J317" s="135">
        <f>G317+I317</f>
        <v>1172.8</v>
      </c>
      <c r="K317" s="114"/>
      <c r="L317" s="67"/>
    </row>
    <row r="318" spans="1:12" s="63" customFormat="1" ht="12.75">
      <c r="A318" s="99"/>
      <c r="B318" s="129"/>
      <c r="C318" s="130"/>
      <c r="D318" s="131"/>
      <c r="E318" s="126"/>
      <c r="F318" s="132"/>
      <c r="G318" s="133"/>
      <c r="H318" s="133"/>
      <c r="I318" s="134"/>
      <c r="J318" s="133"/>
      <c r="K318" s="114"/>
      <c r="L318" s="67"/>
    </row>
    <row r="319" spans="1:12" s="69" customFormat="1" ht="31.5">
      <c r="A319" s="102"/>
      <c r="B319" s="353" t="s">
        <v>132</v>
      </c>
      <c r="C319" s="337" t="s">
        <v>27</v>
      </c>
      <c r="D319" s="338" t="s">
        <v>266</v>
      </c>
      <c r="E319" s="191" t="s">
        <v>267</v>
      </c>
      <c r="F319" s="339"/>
      <c r="G319" s="334">
        <f>G323+G333+G338+G326+G322+G341</f>
        <v>10560.699999999999</v>
      </c>
      <c r="H319" s="334">
        <f>H323+H333+H338+H326+H322+H341</f>
        <v>11226.699999999999</v>
      </c>
      <c r="I319" s="334">
        <f>I323+I333+I338+I326+I322+I341</f>
        <v>-191.1</v>
      </c>
      <c r="J319" s="334">
        <f>J323+J333+J338+J326+J322+J341</f>
        <v>10369.6</v>
      </c>
      <c r="K319" s="114"/>
      <c r="L319" s="73"/>
    </row>
    <row r="320" spans="1:12" s="69" customFormat="1" ht="15.75">
      <c r="A320" s="102"/>
      <c r="B320" s="319" t="s">
        <v>294</v>
      </c>
      <c r="C320" s="124" t="s">
        <v>27</v>
      </c>
      <c r="D320" s="124" t="s">
        <v>266</v>
      </c>
      <c r="E320" s="125" t="s">
        <v>293</v>
      </c>
      <c r="F320" s="126"/>
      <c r="G320" s="133">
        <f>G321</f>
        <v>45.6</v>
      </c>
      <c r="H320" s="334"/>
      <c r="I320" s="134">
        <f>I321</f>
        <v>0</v>
      </c>
      <c r="J320" s="133">
        <f>J321</f>
        <v>45.6</v>
      </c>
      <c r="K320" s="114"/>
      <c r="L320" s="73"/>
    </row>
    <row r="321" spans="1:12" s="69" customFormat="1" ht="15.75">
      <c r="A321" s="102"/>
      <c r="B321" s="120" t="s">
        <v>213</v>
      </c>
      <c r="C321" s="124" t="s">
        <v>27</v>
      </c>
      <c r="D321" s="124" t="s">
        <v>266</v>
      </c>
      <c r="E321" s="125" t="s">
        <v>293</v>
      </c>
      <c r="F321" s="126" t="s">
        <v>227</v>
      </c>
      <c r="G321" s="133">
        <f>G322</f>
        <v>45.6</v>
      </c>
      <c r="H321" s="334"/>
      <c r="I321" s="134">
        <f>I322</f>
        <v>0</v>
      </c>
      <c r="J321" s="133">
        <f>J322</f>
        <v>45.6</v>
      </c>
      <c r="K321" s="114"/>
      <c r="L321" s="73"/>
    </row>
    <row r="322" spans="1:12" s="69" customFormat="1" ht="15.75">
      <c r="A322" s="102"/>
      <c r="B322" s="293" t="s">
        <v>228</v>
      </c>
      <c r="C322" s="124" t="s">
        <v>27</v>
      </c>
      <c r="D322" s="124" t="s">
        <v>266</v>
      </c>
      <c r="E322" s="125" t="s">
        <v>293</v>
      </c>
      <c r="F322" s="126" t="s">
        <v>285</v>
      </c>
      <c r="G322" s="133">
        <v>45.6</v>
      </c>
      <c r="H322" s="334"/>
      <c r="I322" s="134">
        <v>0</v>
      </c>
      <c r="J322" s="133">
        <v>45.6</v>
      </c>
      <c r="K322" s="114"/>
      <c r="L322" s="73"/>
    </row>
    <row r="323" spans="1:12" s="68" customFormat="1" ht="30" customHeight="1">
      <c r="A323" s="98"/>
      <c r="B323" s="311" t="s">
        <v>127</v>
      </c>
      <c r="C323" s="130" t="s">
        <v>27</v>
      </c>
      <c r="D323" s="131" t="s">
        <v>266</v>
      </c>
      <c r="E323" s="167" t="s">
        <v>82</v>
      </c>
      <c r="F323" s="339"/>
      <c r="G323" s="133">
        <f>G324</f>
        <v>673</v>
      </c>
      <c r="H323" s="133">
        <f aca="true" t="shared" si="38" ref="H323:J324">H324</f>
        <v>674</v>
      </c>
      <c r="I323" s="134">
        <f t="shared" si="38"/>
        <v>0</v>
      </c>
      <c r="J323" s="133">
        <f t="shared" si="38"/>
        <v>673</v>
      </c>
      <c r="K323" s="114"/>
      <c r="L323" s="72"/>
    </row>
    <row r="324" spans="1:12" s="68" customFormat="1" ht="12.75">
      <c r="A324" s="98"/>
      <c r="B324" s="129" t="s">
        <v>157</v>
      </c>
      <c r="C324" s="130" t="s">
        <v>27</v>
      </c>
      <c r="D324" s="131" t="s">
        <v>266</v>
      </c>
      <c r="E324" s="167" t="s">
        <v>82</v>
      </c>
      <c r="F324" s="204" t="s">
        <v>158</v>
      </c>
      <c r="G324" s="133">
        <f>G325</f>
        <v>673</v>
      </c>
      <c r="H324" s="133">
        <f t="shared" si="38"/>
        <v>674</v>
      </c>
      <c r="I324" s="134">
        <f t="shared" si="38"/>
        <v>0</v>
      </c>
      <c r="J324" s="133">
        <f t="shared" si="38"/>
        <v>673</v>
      </c>
      <c r="K324" s="114"/>
      <c r="L324" s="72"/>
    </row>
    <row r="325" spans="1:12" s="68" customFormat="1" ht="28.5" customHeight="1">
      <c r="A325" s="98"/>
      <c r="B325" s="129" t="s">
        <v>274</v>
      </c>
      <c r="C325" s="130" t="s">
        <v>27</v>
      </c>
      <c r="D325" s="131" t="s">
        <v>266</v>
      </c>
      <c r="E325" s="167" t="s">
        <v>82</v>
      </c>
      <c r="F325" s="204" t="s">
        <v>275</v>
      </c>
      <c r="G325" s="133">
        <v>673</v>
      </c>
      <c r="H325" s="133">
        <v>674</v>
      </c>
      <c r="I325" s="134"/>
      <c r="J325" s="135">
        <f>G325+I325</f>
        <v>673</v>
      </c>
      <c r="K325" s="114"/>
      <c r="L325" s="72"/>
    </row>
    <row r="326" spans="1:12" s="63" customFormat="1" ht="25.5">
      <c r="A326" s="99"/>
      <c r="B326" s="129" t="s">
        <v>146</v>
      </c>
      <c r="C326" s="130" t="s">
        <v>27</v>
      </c>
      <c r="D326" s="131" t="s">
        <v>266</v>
      </c>
      <c r="E326" s="126" t="s">
        <v>58</v>
      </c>
      <c r="F326" s="132"/>
      <c r="G326" s="133">
        <f>G327+G329+G331</f>
        <v>9041.3</v>
      </c>
      <c r="H326" s="133">
        <f>H327+H329+H331</f>
        <v>9044.3</v>
      </c>
      <c r="I326" s="134">
        <f>I327+I329+I331</f>
        <v>0</v>
      </c>
      <c r="J326" s="133">
        <f>J327+J329+J331</f>
        <v>9041.3</v>
      </c>
      <c r="K326" s="114"/>
      <c r="L326" s="67"/>
    </row>
    <row r="327" spans="1:12" s="63" customFormat="1" ht="51">
      <c r="A327" s="99"/>
      <c r="B327" s="129" t="s">
        <v>174</v>
      </c>
      <c r="C327" s="130" t="s">
        <v>27</v>
      </c>
      <c r="D327" s="131" t="s">
        <v>266</v>
      </c>
      <c r="E327" s="126" t="s">
        <v>58</v>
      </c>
      <c r="F327" s="132">
        <v>100</v>
      </c>
      <c r="G327" s="133">
        <f>G328</f>
        <v>4033.7</v>
      </c>
      <c r="H327" s="133">
        <f>H328</f>
        <v>4034.7</v>
      </c>
      <c r="I327" s="134">
        <f>I328</f>
        <v>0</v>
      </c>
      <c r="J327" s="133">
        <f>J328</f>
        <v>4033.7</v>
      </c>
      <c r="K327" s="114"/>
      <c r="L327" s="67"/>
    </row>
    <row r="328" spans="1:12" s="63" customFormat="1" ht="12.75">
      <c r="A328" s="99"/>
      <c r="B328" s="129" t="s">
        <v>254</v>
      </c>
      <c r="C328" s="130" t="s">
        <v>27</v>
      </c>
      <c r="D328" s="131" t="s">
        <v>266</v>
      </c>
      <c r="E328" s="126" t="s">
        <v>58</v>
      </c>
      <c r="F328" s="132" t="s">
        <v>161</v>
      </c>
      <c r="G328" s="133">
        <v>4033.7</v>
      </c>
      <c r="H328" s="133">
        <v>4034.7</v>
      </c>
      <c r="I328" s="134"/>
      <c r="J328" s="135">
        <f>G328+I328</f>
        <v>4033.7</v>
      </c>
      <c r="K328" s="114"/>
      <c r="L328" s="67"/>
    </row>
    <row r="329" spans="1:12" s="63" customFormat="1" ht="25.5">
      <c r="A329" s="99"/>
      <c r="B329" s="129" t="s">
        <v>147</v>
      </c>
      <c r="C329" s="130" t="s">
        <v>27</v>
      </c>
      <c r="D329" s="131" t="s">
        <v>266</v>
      </c>
      <c r="E329" s="126" t="s">
        <v>58</v>
      </c>
      <c r="F329" s="132">
        <v>200</v>
      </c>
      <c r="G329" s="133">
        <f>G330</f>
        <v>4661.1</v>
      </c>
      <c r="H329" s="133">
        <f>H330</f>
        <v>4662.1</v>
      </c>
      <c r="I329" s="134">
        <f>I330</f>
        <v>47.2</v>
      </c>
      <c r="J329" s="133">
        <f>J330</f>
        <v>4708.3</v>
      </c>
      <c r="K329" s="114"/>
      <c r="L329" s="67"/>
    </row>
    <row r="330" spans="1:12" s="63" customFormat="1" ht="25.5">
      <c r="A330" s="99"/>
      <c r="B330" s="129" t="s">
        <v>149</v>
      </c>
      <c r="C330" s="130" t="s">
        <v>27</v>
      </c>
      <c r="D330" s="131" t="s">
        <v>266</v>
      </c>
      <c r="E330" s="126" t="s">
        <v>58</v>
      </c>
      <c r="F330" s="132">
        <v>240</v>
      </c>
      <c r="G330" s="133">
        <v>4661.1</v>
      </c>
      <c r="H330" s="133">
        <v>4662.1</v>
      </c>
      <c r="I330" s="134">
        <v>47.2</v>
      </c>
      <c r="J330" s="135">
        <f>G330+I330</f>
        <v>4708.3</v>
      </c>
      <c r="K330" s="114"/>
      <c r="L330" s="67"/>
    </row>
    <row r="331" spans="1:12" s="63" customFormat="1" ht="12.75">
      <c r="A331" s="99"/>
      <c r="B331" s="129" t="s">
        <v>157</v>
      </c>
      <c r="C331" s="130" t="s">
        <v>27</v>
      </c>
      <c r="D331" s="131" t="s">
        <v>266</v>
      </c>
      <c r="E331" s="126" t="s">
        <v>58</v>
      </c>
      <c r="F331" s="132">
        <v>800</v>
      </c>
      <c r="G331" s="133">
        <f>G332</f>
        <v>346.5</v>
      </c>
      <c r="H331" s="133">
        <f>H332</f>
        <v>347.5</v>
      </c>
      <c r="I331" s="134">
        <f>I332</f>
        <v>-47.2</v>
      </c>
      <c r="J331" s="133">
        <f>J332</f>
        <v>299.3</v>
      </c>
      <c r="K331" s="114"/>
      <c r="L331" s="67"/>
    </row>
    <row r="332" spans="1:12" s="63" customFormat="1" ht="12.75">
      <c r="A332" s="99"/>
      <c r="B332" s="129" t="s">
        <v>159</v>
      </c>
      <c r="C332" s="130" t="s">
        <v>27</v>
      </c>
      <c r="D332" s="131" t="s">
        <v>266</v>
      </c>
      <c r="E332" s="126" t="s">
        <v>58</v>
      </c>
      <c r="F332" s="132">
        <v>850</v>
      </c>
      <c r="G332" s="133">
        <v>346.5</v>
      </c>
      <c r="H332" s="133">
        <v>347.5</v>
      </c>
      <c r="I332" s="134">
        <v>-47.2</v>
      </c>
      <c r="J332" s="135">
        <f>G332+I332</f>
        <v>299.3</v>
      </c>
      <c r="K332" s="114"/>
      <c r="L332" s="67"/>
    </row>
    <row r="333" spans="1:12" s="68" customFormat="1" ht="25.5" customHeight="1">
      <c r="A333" s="98"/>
      <c r="B333" s="308" t="s">
        <v>133</v>
      </c>
      <c r="C333" s="130" t="s">
        <v>27</v>
      </c>
      <c r="D333" s="131" t="s">
        <v>266</v>
      </c>
      <c r="E333" s="126" t="s">
        <v>64</v>
      </c>
      <c r="F333" s="132"/>
      <c r="G333" s="133">
        <f>G334+G336</f>
        <v>720.8</v>
      </c>
      <c r="H333" s="133">
        <f>H334+H336</f>
        <v>1427.4</v>
      </c>
      <c r="I333" s="133">
        <f>I334+I336</f>
        <v>-174.7</v>
      </c>
      <c r="J333" s="133">
        <f>J334+J336</f>
        <v>546.1</v>
      </c>
      <c r="K333" s="114"/>
      <c r="L333" s="72"/>
    </row>
    <row r="334" spans="1:12" s="68" customFormat="1" ht="28.5" customHeight="1">
      <c r="A334" s="98"/>
      <c r="B334" s="129" t="s">
        <v>147</v>
      </c>
      <c r="C334" s="130" t="s">
        <v>27</v>
      </c>
      <c r="D334" s="131" t="s">
        <v>266</v>
      </c>
      <c r="E334" s="126" t="s">
        <v>64</v>
      </c>
      <c r="F334" s="132">
        <v>200</v>
      </c>
      <c r="G334" s="133">
        <f>G335</f>
        <v>590.1</v>
      </c>
      <c r="H334" s="133">
        <f aca="true" t="shared" si="39" ref="H334:J336">H335</f>
        <v>713.7</v>
      </c>
      <c r="I334" s="134">
        <f t="shared" si="39"/>
        <v>-166.5</v>
      </c>
      <c r="J334" s="133">
        <f t="shared" si="39"/>
        <v>423.6</v>
      </c>
      <c r="K334" s="114"/>
      <c r="L334" s="72"/>
    </row>
    <row r="335" spans="1:12" s="68" customFormat="1" ht="28.5" customHeight="1">
      <c r="A335" s="98"/>
      <c r="B335" s="129" t="s">
        <v>149</v>
      </c>
      <c r="C335" s="130" t="s">
        <v>27</v>
      </c>
      <c r="D335" s="131" t="s">
        <v>266</v>
      </c>
      <c r="E335" s="126" t="s">
        <v>64</v>
      </c>
      <c r="F335" s="132">
        <v>240</v>
      </c>
      <c r="G335" s="133">
        <v>590.1</v>
      </c>
      <c r="H335" s="133">
        <f>284+429.7</f>
        <v>713.7</v>
      </c>
      <c r="I335" s="134">
        <f>-12.6-162-1+9.1</f>
        <v>-166.5</v>
      </c>
      <c r="J335" s="135">
        <f>G335+I335</f>
        <v>423.6</v>
      </c>
      <c r="K335" s="114"/>
      <c r="L335" s="72"/>
    </row>
    <row r="336" spans="1:12" s="68" customFormat="1" ht="15" customHeight="1">
      <c r="A336" s="98"/>
      <c r="B336" s="129" t="s">
        <v>157</v>
      </c>
      <c r="C336" s="130" t="s">
        <v>27</v>
      </c>
      <c r="D336" s="131" t="s">
        <v>266</v>
      </c>
      <c r="E336" s="126" t="s">
        <v>64</v>
      </c>
      <c r="F336" s="132" t="s">
        <v>158</v>
      </c>
      <c r="G336" s="133">
        <f>G337</f>
        <v>130.7</v>
      </c>
      <c r="H336" s="133">
        <f t="shared" si="39"/>
        <v>713.7</v>
      </c>
      <c r="I336" s="134">
        <f t="shared" si="39"/>
        <v>-8.2</v>
      </c>
      <c r="J336" s="133">
        <f t="shared" si="39"/>
        <v>122.49999999999999</v>
      </c>
      <c r="K336" s="114"/>
      <c r="L336" s="72"/>
    </row>
    <row r="337" spans="1:12" s="68" customFormat="1" ht="18" customHeight="1">
      <c r="A337" s="98"/>
      <c r="B337" s="129" t="s">
        <v>159</v>
      </c>
      <c r="C337" s="130" t="s">
        <v>27</v>
      </c>
      <c r="D337" s="131" t="s">
        <v>266</v>
      </c>
      <c r="E337" s="126" t="s">
        <v>64</v>
      </c>
      <c r="F337" s="132" t="s">
        <v>160</v>
      </c>
      <c r="G337" s="133">
        <v>130.7</v>
      </c>
      <c r="H337" s="133">
        <f>284+429.7</f>
        <v>713.7</v>
      </c>
      <c r="I337" s="134">
        <f>0.9-9.1</f>
        <v>-8.2</v>
      </c>
      <c r="J337" s="135">
        <f>G337+I337</f>
        <v>122.49999999999999</v>
      </c>
      <c r="K337" s="114"/>
      <c r="L337" s="72"/>
    </row>
    <row r="338" spans="1:12" s="63" customFormat="1" ht="15" customHeight="1">
      <c r="A338" s="99"/>
      <c r="B338" s="308" t="s">
        <v>134</v>
      </c>
      <c r="C338" s="130" t="s">
        <v>27</v>
      </c>
      <c r="D338" s="131" t="s">
        <v>266</v>
      </c>
      <c r="E338" s="126" t="s">
        <v>28</v>
      </c>
      <c r="F338" s="132"/>
      <c r="G338" s="133">
        <f>G339</f>
        <v>80</v>
      </c>
      <c r="H338" s="133">
        <f aca="true" t="shared" si="40" ref="H338:J339">H339</f>
        <v>81</v>
      </c>
      <c r="I338" s="134">
        <f t="shared" si="40"/>
        <v>-30</v>
      </c>
      <c r="J338" s="133">
        <f t="shared" si="40"/>
        <v>50</v>
      </c>
      <c r="K338" s="114"/>
      <c r="L338" s="67"/>
    </row>
    <row r="339" spans="1:12" s="63" customFormat="1" ht="25.5">
      <c r="A339" s="99"/>
      <c r="B339" s="129" t="s">
        <v>147</v>
      </c>
      <c r="C339" s="130" t="s">
        <v>27</v>
      </c>
      <c r="D339" s="131" t="s">
        <v>266</v>
      </c>
      <c r="E339" s="126" t="s">
        <v>28</v>
      </c>
      <c r="F339" s="132">
        <v>200</v>
      </c>
      <c r="G339" s="133">
        <f>G340</f>
        <v>80</v>
      </c>
      <c r="H339" s="133">
        <f t="shared" si="40"/>
        <v>81</v>
      </c>
      <c r="I339" s="134">
        <f t="shared" si="40"/>
        <v>-30</v>
      </c>
      <c r="J339" s="133">
        <f t="shared" si="40"/>
        <v>50</v>
      </c>
      <c r="K339" s="114"/>
      <c r="L339" s="67"/>
    </row>
    <row r="340" spans="1:12" s="63" customFormat="1" ht="25.5">
      <c r="A340" s="99"/>
      <c r="B340" s="129" t="s">
        <v>149</v>
      </c>
      <c r="C340" s="130" t="s">
        <v>27</v>
      </c>
      <c r="D340" s="131" t="s">
        <v>266</v>
      </c>
      <c r="E340" s="126" t="s">
        <v>28</v>
      </c>
      <c r="F340" s="132">
        <v>240</v>
      </c>
      <c r="G340" s="133">
        <v>80</v>
      </c>
      <c r="H340" s="133">
        <v>81</v>
      </c>
      <c r="I340" s="134">
        <v>-30</v>
      </c>
      <c r="J340" s="135">
        <f>G340+I340</f>
        <v>50</v>
      </c>
      <c r="K340" s="114"/>
      <c r="L340" s="67"/>
    </row>
    <row r="341" spans="1:12" s="63" customFormat="1" ht="38.25">
      <c r="A341" s="99"/>
      <c r="B341" s="288" t="s">
        <v>394</v>
      </c>
      <c r="C341" s="130" t="s">
        <v>27</v>
      </c>
      <c r="D341" s="131" t="s">
        <v>266</v>
      </c>
      <c r="E341" s="126" t="s">
        <v>387</v>
      </c>
      <c r="F341" s="132"/>
      <c r="G341" s="133">
        <f>G342</f>
        <v>0</v>
      </c>
      <c r="H341" s="133"/>
      <c r="I341" s="134">
        <f>I342</f>
        <v>13.6</v>
      </c>
      <c r="J341" s="135">
        <f>J342</f>
        <v>13.6</v>
      </c>
      <c r="K341" s="114"/>
      <c r="L341" s="67"/>
    </row>
    <row r="342" spans="1:12" s="63" customFormat="1" ht="12.75">
      <c r="A342" s="99"/>
      <c r="B342" s="120" t="s">
        <v>157</v>
      </c>
      <c r="C342" s="130" t="s">
        <v>27</v>
      </c>
      <c r="D342" s="131" t="s">
        <v>266</v>
      </c>
      <c r="E342" s="126" t="s">
        <v>387</v>
      </c>
      <c r="F342" s="132" t="s">
        <v>158</v>
      </c>
      <c r="G342" s="133">
        <f>G343</f>
        <v>0</v>
      </c>
      <c r="H342" s="133"/>
      <c r="I342" s="134">
        <f>I343</f>
        <v>13.6</v>
      </c>
      <c r="J342" s="135">
        <f>J343</f>
        <v>13.6</v>
      </c>
      <c r="K342" s="114"/>
      <c r="L342" s="67"/>
    </row>
    <row r="343" spans="1:12" s="63" customFormat="1" ht="12.75">
      <c r="A343" s="99"/>
      <c r="B343" s="120" t="s">
        <v>389</v>
      </c>
      <c r="C343" s="130" t="s">
        <v>27</v>
      </c>
      <c r="D343" s="131" t="s">
        <v>266</v>
      </c>
      <c r="E343" s="126" t="s">
        <v>387</v>
      </c>
      <c r="F343" s="132" t="s">
        <v>388</v>
      </c>
      <c r="G343" s="133">
        <f>0</f>
        <v>0</v>
      </c>
      <c r="H343" s="133"/>
      <c r="I343" s="134">
        <f>12.6+1</f>
        <v>13.6</v>
      </c>
      <c r="J343" s="135">
        <f>I343</f>
        <v>13.6</v>
      </c>
      <c r="K343" s="114"/>
      <c r="L343" s="67"/>
    </row>
    <row r="344" spans="1:12" s="63" customFormat="1" ht="12.75">
      <c r="A344" s="99"/>
      <c r="B344" s="129"/>
      <c r="C344" s="130"/>
      <c r="D344" s="131"/>
      <c r="E344" s="126"/>
      <c r="F344" s="132"/>
      <c r="G344" s="133"/>
      <c r="H344" s="133"/>
      <c r="I344" s="134"/>
      <c r="J344" s="133"/>
      <c r="K344" s="114"/>
      <c r="L344" s="67"/>
    </row>
    <row r="345" spans="1:12" s="68" customFormat="1" ht="31.5">
      <c r="A345" s="98"/>
      <c r="B345" s="351" t="s">
        <v>101</v>
      </c>
      <c r="C345" s="337" t="s">
        <v>29</v>
      </c>
      <c r="D345" s="338" t="s">
        <v>266</v>
      </c>
      <c r="E345" s="191" t="s">
        <v>267</v>
      </c>
      <c r="F345" s="339"/>
      <c r="G345" s="334">
        <f aca="true" t="shared" si="41" ref="G345:J347">G346</f>
        <v>2195.4</v>
      </c>
      <c r="H345" s="334">
        <f t="shared" si="41"/>
        <v>2196.4</v>
      </c>
      <c r="I345" s="335">
        <f t="shared" si="41"/>
        <v>0</v>
      </c>
      <c r="J345" s="334">
        <f t="shared" si="41"/>
        <v>2195.4</v>
      </c>
      <c r="K345" s="114"/>
      <c r="L345" s="72"/>
    </row>
    <row r="346" spans="1:12" s="63" customFormat="1" ht="25.5">
      <c r="A346" s="99"/>
      <c r="B346" s="129" t="s">
        <v>235</v>
      </c>
      <c r="C346" s="130" t="s">
        <v>29</v>
      </c>
      <c r="D346" s="131" t="s">
        <v>266</v>
      </c>
      <c r="E346" s="126" t="s">
        <v>81</v>
      </c>
      <c r="F346" s="132"/>
      <c r="G346" s="133">
        <f t="shared" si="41"/>
        <v>2195.4</v>
      </c>
      <c r="H346" s="133">
        <f t="shared" si="41"/>
        <v>2196.4</v>
      </c>
      <c r="I346" s="134">
        <f t="shared" si="41"/>
        <v>0</v>
      </c>
      <c r="J346" s="133">
        <f t="shared" si="41"/>
        <v>2195.4</v>
      </c>
      <c r="K346" s="114"/>
      <c r="L346" s="67"/>
    </row>
    <row r="347" spans="1:12" s="63" customFormat="1" ht="12.75">
      <c r="A347" s="99"/>
      <c r="B347" s="129" t="s">
        <v>213</v>
      </c>
      <c r="C347" s="130" t="s">
        <v>29</v>
      </c>
      <c r="D347" s="131" t="s">
        <v>266</v>
      </c>
      <c r="E347" s="126" t="s">
        <v>81</v>
      </c>
      <c r="F347" s="132" t="s">
        <v>227</v>
      </c>
      <c r="G347" s="133">
        <f t="shared" si="41"/>
        <v>2195.4</v>
      </c>
      <c r="H347" s="133">
        <f t="shared" si="41"/>
        <v>2196.4</v>
      </c>
      <c r="I347" s="134">
        <f t="shared" si="41"/>
        <v>0</v>
      </c>
      <c r="J347" s="133">
        <f t="shared" si="41"/>
        <v>2195.4</v>
      </c>
      <c r="K347" s="114"/>
      <c r="L347" s="67"/>
    </row>
    <row r="348" spans="1:12" s="63" customFormat="1" ht="12.75">
      <c r="A348" s="99"/>
      <c r="B348" s="129" t="s">
        <v>164</v>
      </c>
      <c r="C348" s="130" t="s">
        <v>29</v>
      </c>
      <c r="D348" s="131" t="s">
        <v>266</v>
      </c>
      <c r="E348" s="126" t="s">
        <v>81</v>
      </c>
      <c r="F348" s="132" t="s">
        <v>165</v>
      </c>
      <c r="G348" s="133">
        <v>2195.4</v>
      </c>
      <c r="H348" s="133">
        <v>2196.4</v>
      </c>
      <c r="I348" s="134"/>
      <c r="J348" s="135">
        <f>G348+I348</f>
        <v>2195.4</v>
      </c>
      <c r="K348" s="114"/>
      <c r="L348" s="67"/>
    </row>
    <row r="349" spans="1:12" s="63" customFormat="1" ht="12.75">
      <c r="A349" s="99"/>
      <c r="B349" s="129"/>
      <c r="C349" s="130"/>
      <c r="D349" s="131"/>
      <c r="E349" s="126"/>
      <c r="F349" s="132"/>
      <c r="G349" s="133"/>
      <c r="H349" s="133"/>
      <c r="I349" s="134"/>
      <c r="J349" s="133"/>
      <c r="K349" s="114"/>
      <c r="L349" s="67"/>
    </row>
    <row r="350" spans="1:12" s="75" customFormat="1" ht="31.5">
      <c r="A350" s="100"/>
      <c r="B350" s="351" t="s">
        <v>105</v>
      </c>
      <c r="C350" s="337" t="s">
        <v>87</v>
      </c>
      <c r="D350" s="338" t="s">
        <v>266</v>
      </c>
      <c r="E350" s="191" t="s">
        <v>267</v>
      </c>
      <c r="F350" s="339"/>
      <c r="G350" s="334">
        <f>G354+G357+G351</f>
        <v>1025</v>
      </c>
      <c r="H350" s="334">
        <f>H354+H357+H351</f>
        <v>527</v>
      </c>
      <c r="I350" s="334">
        <f>I354+I357+I351</f>
        <v>0</v>
      </c>
      <c r="J350" s="334">
        <f>J354+J357+J351</f>
        <v>1025</v>
      </c>
      <c r="K350" s="114"/>
      <c r="L350" s="76"/>
    </row>
    <row r="351" spans="1:12" s="75" customFormat="1" ht="12.75">
      <c r="A351" s="100"/>
      <c r="B351" s="319" t="s">
        <v>294</v>
      </c>
      <c r="C351" s="124" t="s">
        <v>87</v>
      </c>
      <c r="D351" s="124" t="s">
        <v>266</v>
      </c>
      <c r="E351" s="125" t="s">
        <v>293</v>
      </c>
      <c r="F351" s="126"/>
      <c r="G351" s="133">
        <f>G352</f>
        <v>500</v>
      </c>
      <c r="H351" s="334"/>
      <c r="I351" s="134">
        <f>I352</f>
        <v>0</v>
      </c>
      <c r="J351" s="133">
        <f>J352</f>
        <v>500</v>
      </c>
      <c r="K351" s="114"/>
      <c r="L351" s="76"/>
    </row>
    <row r="352" spans="1:12" s="75" customFormat="1" ht="12.75">
      <c r="A352" s="100"/>
      <c r="B352" s="120" t="s">
        <v>213</v>
      </c>
      <c r="C352" s="124" t="s">
        <v>87</v>
      </c>
      <c r="D352" s="124" t="s">
        <v>266</v>
      </c>
      <c r="E352" s="125" t="s">
        <v>293</v>
      </c>
      <c r="F352" s="126" t="s">
        <v>227</v>
      </c>
      <c r="G352" s="133">
        <f>G353</f>
        <v>500</v>
      </c>
      <c r="H352" s="334"/>
      <c r="I352" s="134">
        <f>I353</f>
        <v>0</v>
      </c>
      <c r="J352" s="133">
        <f>J353</f>
        <v>500</v>
      </c>
      <c r="K352" s="114"/>
      <c r="L352" s="76"/>
    </row>
    <row r="353" spans="1:12" s="75" customFormat="1" ht="12.75">
      <c r="A353" s="100"/>
      <c r="B353" s="293" t="s">
        <v>228</v>
      </c>
      <c r="C353" s="124" t="s">
        <v>87</v>
      </c>
      <c r="D353" s="124" t="s">
        <v>266</v>
      </c>
      <c r="E353" s="125" t="s">
        <v>293</v>
      </c>
      <c r="F353" s="126" t="s">
        <v>285</v>
      </c>
      <c r="G353" s="133">
        <v>500</v>
      </c>
      <c r="H353" s="334"/>
      <c r="I353" s="134">
        <v>0</v>
      </c>
      <c r="J353" s="133">
        <v>500</v>
      </c>
      <c r="K353" s="114"/>
      <c r="L353" s="76"/>
    </row>
    <row r="354" spans="1:11" ht="38.25">
      <c r="A354" s="101"/>
      <c r="B354" s="129" t="s">
        <v>106</v>
      </c>
      <c r="C354" s="130" t="s">
        <v>87</v>
      </c>
      <c r="D354" s="131" t="s">
        <v>266</v>
      </c>
      <c r="E354" s="126" t="s">
        <v>65</v>
      </c>
      <c r="F354" s="132"/>
      <c r="G354" s="133">
        <f>G355</f>
        <v>200</v>
      </c>
      <c r="H354" s="133">
        <f aca="true" t="shared" si="42" ref="H354:J355">H355</f>
        <v>201</v>
      </c>
      <c r="I354" s="134">
        <f t="shared" si="42"/>
        <v>0</v>
      </c>
      <c r="J354" s="133">
        <f t="shared" si="42"/>
        <v>200</v>
      </c>
      <c r="K354" s="114"/>
    </row>
    <row r="355" spans="1:11" ht="12.75">
      <c r="A355" s="101"/>
      <c r="B355" s="129" t="s">
        <v>157</v>
      </c>
      <c r="C355" s="130" t="s">
        <v>87</v>
      </c>
      <c r="D355" s="131" t="s">
        <v>266</v>
      </c>
      <c r="E355" s="126" t="s">
        <v>65</v>
      </c>
      <c r="F355" s="132" t="s">
        <v>158</v>
      </c>
      <c r="G355" s="133">
        <f>G356</f>
        <v>200</v>
      </c>
      <c r="H355" s="133">
        <f t="shared" si="42"/>
        <v>201</v>
      </c>
      <c r="I355" s="134">
        <f t="shared" si="42"/>
        <v>0</v>
      </c>
      <c r="J355" s="133">
        <f t="shared" si="42"/>
        <v>200</v>
      </c>
      <c r="K355" s="114"/>
    </row>
    <row r="356" spans="1:11" ht="12.75">
      <c r="A356" s="101"/>
      <c r="B356" s="129" t="s">
        <v>145</v>
      </c>
      <c r="C356" s="130" t="s">
        <v>87</v>
      </c>
      <c r="D356" s="131" t="s">
        <v>266</v>
      </c>
      <c r="E356" s="126" t="s">
        <v>65</v>
      </c>
      <c r="F356" s="132">
        <v>870</v>
      </c>
      <c r="G356" s="133">
        <v>200</v>
      </c>
      <c r="H356" s="133">
        <v>201</v>
      </c>
      <c r="I356" s="134"/>
      <c r="J356" s="135">
        <f>G356+I356</f>
        <v>200</v>
      </c>
      <c r="K356" s="114"/>
    </row>
    <row r="357" spans="1:11" ht="25.5">
      <c r="A357" s="101"/>
      <c r="B357" s="129" t="s">
        <v>107</v>
      </c>
      <c r="C357" s="130" t="s">
        <v>87</v>
      </c>
      <c r="D357" s="131" t="s">
        <v>266</v>
      </c>
      <c r="E357" s="126" t="s">
        <v>66</v>
      </c>
      <c r="F357" s="132"/>
      <c r="G357" s="133">
        <f>G358</f>
        <v>325</v>
      </c>
      <c r="H357" s="133">
        <f aca="true" t="shared" si="43" ref="H357:J358">H358</f>
        <v>326</v>
      </c>
      <c r="I357" s="134">
        <f t="shared" si="43"/>
        <v>0</v>
      </c>
      <c r="J357" s="133">
        <f t="shared" si="43"/>
        <v>325</v>
      </c>
      <c r="K357" s="114"/>
    </row>
    <row r="358" spans="1:11" ht="12.75">
      <c r="A358" s="101"/>
      <c r="B358" s="129" t="s">
        <v>213</v>
      </c>
      <c r="C358" s="130" t="s">
        <v>87</v>
      </c>
      <c r="D358" s="131" t="s">
        <v>266</v>
      </c>
      <c r="E358" s="126" t="s">
        <v>66</v>
      </c>
      <c r="F358" s="132" t="s">
        <v>227</v>
      </c>
      <c r="G358" s="133">
        <f>G359</f>
        <v>325</v>
      </c>
      <c r="H358" s="133">
        <f t="shared" si="43"/>
        <v>326</v>
      </c>
      <c r="I358" s="134">
        <f t="shared" si="43"/>
        <v>0</v>
      </c>
      <c r="J358" s="133">
        <f t="shared" si="43"/>
        <v>325</v>
      </c>
      <c r="K358" s="114"/>
    </row>
    <row r="359" spans="1:11" ht="12.75">
      <c r="A359" s="101"/>
      <c r="B359" s="129" t="s">
        <v>166</v>
      </c>
      <c r="C359" s="130" t="s">
        <v>87</v>
      </c>
      <c r="D359" s="131" t="s">
        <v>266</v>
      </c>
      <c r="E359" s="126" t="s">
        <v>66</v>
      </c>
      <c r="F359" s="132" t="s">
        <v>175</v>
      </c>
      <c r="G359" s="133">
        <v>325</v>
      </c>
      <c r="H359" s="133">
        <v>326</v>
      </c>
      <c r="I359" s="134"/>
      <c r="J359" s="135">
        <f>G359+I359</f>
        <v>325</v>
      </c>
      <c r="K359" s="114"/>
    </row>
    <row r="360" spans="1:12" s="63" customFormat="1" ht="12.75">
      <c r="A360" s="99"/>
      <c r="B360" s="129"/>
      <c r="C360" s="130"/>
      <c r="D360" s="131"/>
      <c r="E360" s="126"/>
      <c r="F360" s="132"/>
      <c r="G360" s="133"/>
      <c r="H360" s="133"/>
      <c r="I360" s="134"/>
      <c r="J360" s="133"/>
      <c r="K360" s="114"/>
      <c r="L360" s="67"/>
    </row>
    <row r="361" spans="1:12" s="68" customFormat="1" ht="15.75">
      <c r="A361" s="98"/>
      <c r="B361" s="351" t="s">
        <v>108</v>
      </c>
      <c r="C361" s="337" t="s">
        <v>30</v>
      </c>
      <c r="D361" s="338" t="s">
        <v>266</v>
      </c>
      <c r="E361" s="191" t="s">
        <v>267</v>
      </c>
      <c r="F361" s="339"/>
      <c r="G361" s="334">
        <f>G368+G371+G374+G377+G365+G362</f>
        <v>723750.3</v>
      </c>
      <c r="H361" s="334">
        <f>H368+H371+H374+H377+H365+H362</f>
        <v>1184159.3</v>
      </c>
      <c r="I361" s="334">
        <f>I368+I371+I374+I377+I365+I362</f>
        <v>7032.099999999999</v>
      </c>
      <c r="J361" s="334">
        <f>J368+J371+J374+J377+J365+J362</f>
        <v>730782.4</v>
      </c>
      <c r="K361" s="114"/>
      <c r="L361" s="72"/>
    </row>
    <row r="362" spans="1:12" s="68" customFormat="1" ht="12.75">
      <c r="A362" s="98"/>
      <c r="B362" s="319" t="s">
        <v>294</v>
      </c>
      <c r="C362" s="480" t="s">
        <v>30</v>
      </c>
      <c r="D362" s="480" t="s">
        <v>266</v>
      </c>
      <c r="E362" s="481" t="s">
        <v>293</v>
      </c>
      <c r="F362" s="126"/>
      <c r="G362" s="334">
        <f>G363</f>
        <v>0</v>
      </c>
      <c r="H362" s="334"/>
      <c r="I362" s="365">
        <f>I363</f>
        <v>40.8</v>
      </c>
      <c r="J362" s="133">
        <f>J363</f>
        <v>40.8</v>
      </c>
      <c r="K362" s="114"/>
      <c r="L362" s="72"/>
    </row>
    <row r="363" spans="1:12" s="68" customFormat="1" ht="25.5">
      <c r="A363" s="98"/>
      <c r="B363" s="120" t="s">
        <v>77</v>
      </c>
      <c r="C363" s="124" t="s">
        <v>30</v>
      </c>
      <c r="D363" s="124" t="s">
        <v>266</v>
      </c>
      <c r="E363" s="125" t="s">
        <v>293</v>
      </c>
      <c r="F363" s="126" t="s">
        <v>304</v>
      </c>
      <c r="G363" s="334">
        <f>G364</f>
        <v>0</v>
      </c>
      <c r="H363" s="334"/>
      <c r="I363" s="365">
        <f>I364</f>
        <v>40.8</v>
      </c>
      <c r="J363" s="133">
        <f>J364</f>
        <v>40.8</v>
      </c>
      <c r="K363" s="114"/>
      <c r="L363" s="72"/>
    </row>
    <row r="364" spans="1:12" s="68" customFormat="1" ht="12.75">
      <c r="A364" s="98"/>
      <c r="B364" s="120" t="s">
        <v>78</v>
      </c>
      <c r="C364" s="124" t="s">
        <v>30</v>
      </c>
      <c r="D364" s="124" t="s">
        <v>266</v>
      </c>
      <c r="E364" s="125" t="s">
        <v>293</v>
      </c>
      <c r="F364" s="126" t="s">
        <v>79</v>
      </c>
      <c r="G364" s="334">
        <v>0</v>
      </c>
      <c r="H364" s="334"/>
      <c r="I364" s="365">
        <v>40.8</v>
      </c>
      <c r="J364" s="133">
        <f>I364</f>
        <v>40.8</v>
      </c>
      <c r="K364" s="114"/>
      <c r="L364" s="72"/>
    </row>
    <row r="365" spans="1:12" s="68" customFormat="1" ht="63.75">
      <c r="A365" s="98"/>
      <c r="B365" s="129" t="s">
        <v>328</v>
      </c>
      <c r="C365" s="337" t="s">
        <v>30</v>
      </c>
      <c r="D365" s="338" t="s">
        <v>266</v>
      </c>
      <c r="E365" s="191" t="s">
        <v>327</v>
      </c>
      <c r="F365" s="339"/>
      <c r="G365" s="133">
        <f aca="true" t="shared" si="44" ref="G365:J369">G366</f>
        <v>23853.8</v>
      </c>
      <c r="H365" s="133">
        <f t="shared" si="44"/>
        <v>484258.8</v>
      </c>
      <c r="I365" s="365">
        <f t="shared" si="44"/>
        <v>9691.3</v>
      </c>
      <c r="J365" s="133">
        <f t="shared" si="44"/>
        <v>33545.1</v>
      </c>
      <c r="K365" s="114"/>
      <c r="L365" s="72"/>
    </row>
    <row r="366" spans="1:12" s="63" customFormat="1" ht="25.5">
      <c r="A366" s="99"/>
      <c r="B366" s="129" t="s">
        <v>77</v>
      </c>
      <c r="C366" s="130" t="s">
        <v>30</v>
      </c>
      <c r="D366" s="152" t="s">
        <v>266</v>
      </c>
      <c r="E366" s="153" t="s">
        <v>327</v>
      </c>
      <c r="F366" s="204">
        <v>600</v>
      </c>
      <c r="G366" s="133">
        <f>G367</f>
        <v>23853.8</v>
      </c>
      <c r="H366" s="133">
        <f t="shared" si="44"/>
        <v>484258.8</v>
      </c>
      <c r="I366" s="134">
        <f t="shared" si="44"/>
        <v>9691.3</v>
      </c>
      <c r="J366" s="133">
        <f t="shared" si="44"/>
        <v>33545.1</v>
      </c>
      <c r="K366" s="114"/>
      <c r="L366" s="67"/>
    </row>
    <row r="367" spans="1:12" s="63" customFormat="1" ht="12.75">
      <c r="A367" s="99"/>
      <c r="B367" s="129" t="s">
        <v>78</v>
      </c>
      <c r="C367" s="130" t="s">
        <v>30</v>
      </c>
      <c r="D367" s="152" t="s">
        <v>266</v>
      </c>
      <c r="E367" s="153" t="s">
        <v>327</v>
      </c>
      <c r="F367" s="204" t="s">
        <v>79</v>
      </c>
      <c r="G367" s="133">
        <v>23853.8</v>
      </c>
      <c r="H367" s="133">
        <v>484258.8</v>
      </c>
      <c r="I367" s="134">
        <f>7700+1991.3</f>
        <v>9691.3</v>
      </c>
      <c r="J367" s="135">
        <f>G367+I367</f>
        <v>33545.1</v>
      </c>
      <c r="K367" s="114"/>
      <c r="L367" s="67"/>
    </row>
    <row r="368" spans="1:11" ht="12.75">
      <c r="A368" s="101"/>
      <c r="B368" s="129" t="s">
        <v>167</v>
      </c>
      <c r="C368" s="130" t="s">
        <v>30</v>
      </c>
      <c r="D368" s="131" t="s">
        <v>266</v>
      </c>
      <c r="E368" s="126" t="s">
        <v>168</v>
      </c>
      <c r="F368" s="132"/>
      <c r="G368" s="133">
        <f>G369</f>
        <v>484257.8</v>
      </c>
      <c r="H368" s="133">
        <f t="shared" si="44"/>
        <v>484258.8</v>
      </c>
      <c r="I368" s="134">
        <f t="shared" si="44"/>
        <v>-2700</v>
      </c>
      <c r="J368" s="133">
        <f t="shared" si="44"/>
        <v>481557.8</v>
      </c>
      <c r="K368" s="114"/>
    </row>
    <row r="369" spans="1:12" s="63" customFormat="1" ht="25.5">
      <c r="A369" s="99"/>
      <c r="B369" s="129" t="s">
        <v>77</v>
      </c>
      <c r="C369" s="130" t="s">
        <v>30</v>
      </c>
      <c r="D369" s="152" t="s">
        <v>266</v>
      </c>
      <c r="E369" s="153" t="s">
        <v>168</v>
      </c>
      <c r="F369" s="204">
        <v>600</v>
      </c>
      <c r="G369" s="133">
        <f>G370</f>
        <v>484257.8</v>
      </c>
      <c r="H369" s="133">
        <f t="shared" si="44"/>
        <v>484258.8</v>
      </c>
      <c r="I369" s="134">
        <f t="shared" si="44"/>
        <v>-2700</v>
      </c>
      <c r="J369" s="133">
        <f t="shared" si="44"/>
        <v>481557.8</v>
      </c>
      <c r="K369" s="114"/>
      <c r="L369" s="67"/>
    </row>
    <row r="370" spans="1:12" s="63" customFormat="1" ht="12.75">
      <c r="A370" s="99"/>
      <c r="B370" s="129" t="s">
        <v>78</v>
      </c>
      <c r="C370" s="130" t="s">
        <v>30</v>
      </c>
      <c r="D370" s="152" t="s">
        <v>266</v>
      </c>
      <c r="E370" s="153" t="s">
        <v>168</v>
      </c>
      <c r="F370" s="204" t="s">
        <v>79</v>
      </c>
      <c r="G370" s="133">
        <v>484257.8</v>
      </c>
      <c r="H370" s="133">
        <v>484258.8</v>
      </c>
      <c r="I370" s="134">
        <v>-2700</v>
      </c>
      <c r="J370" s="135">
        <f>G370+I370</f>
        <v>481557.8</v>
      </c>
      <c r="K370" s="114"/>
      <c r="L370" s="67"/>
    </row>
    <row r="371" spans="1:12" s="63" customFormat="1" ht="12.75">
      <c r="A371" s="99"/>
      <c r="B371" s="129" t="s">
        <v>131</v>
      </c>
      <c r="C371" s="130" t="s">
        <v>30</v>
      </c>
      <c r="D371" s="152" t="s">
        <v>266</v>
      </c>
      <c r="E371" s="153" t="s">
        <v>68</v>
      </c>
      <c r="F371" s="204"/>
      <c r="G371" s="133">
        <f>G372</f>
        <v>5756.5</v>
      </c>
      <c r="H371" s="133">
        <f aca="true" t="shared" si="45" ref="H371:J372">H372</f>
        <v>5757.5</v>
      </c>
      <c r="I371" s="134">
        <f t="shared" si="45"/>
        <v>0</v>
      </c>
      <c r="J371" s="133">
        <f t="shared" si="45"/>
        <v>5756.5</v>
      </c>
      <c r="K371" s="114"/>
      <c r="L371" s="67"/>
    </row>
    <row r="372" spans="1:12" s="63" customFormat="1" ht="25.5">
      <c r="A372" s="99"/>
      <c r="B372" s="129" t="s">
        <v>147</v>
      </c>
      <c r="C372" s="130" t="s">
        <v>30</v>
      </c>
      <c r="D372" s="152" t="s">
        <v>266</v>
      </c>
      <c r="E372" s="153" t="s">
        <v>68</v>
      </c>
      <c r="F372" s="132" t="s">
        <v>148</v>
      </c>
      <c r="G372" s="133">
        <f>G373</f>
        <v>5756.5</v>
      </c>
      <c r="H372" s="133">
        <f t="shared" si="45"/>
        <v>5757.5</v>
      </c>
      <c r="I372" s="134">
        <f t="shared" si="45"/>
        <v>0</v>
      </c>
      <c r="J372" s="133">
        <f t="shared" si="45"/>
        <v>5756.5</v>
      </c>
      <c r="K372" s="114"/>
      <c r="L372" s="67"/>
    </row>
    <row r="373" spans="1:12" s="63" customFormat="1" ht="25.5">
      <c r="A373" s="99"/>
      <c r="B373" s="129" t="s">
        <v>149</v>
      </c>
      <c r="C373" s="130" t="s">
        <v>30</v>
      </c>
      <c r="D373" s="152" t="s">
        <v>266</v>
      </c>
      <c r="E373" s="153" t="s">
        <v>68</v>
      </c>
      <c r="F373" s="132" t="s">
        <v>150</v>
      </c>
      <c r="G373" s="133">
        <v>5756.5</v>
      </c>
      <c r="H373" s="133">
        <v>5757.5</v>
      </c>
      <c r="I373" s="134"/>
      <c r="J373" s="135">
        <f>G373+I373</f>
        <v>5756.5</v>
      </c>
      <c r="K373" s="114"/>
      <c r="L373" s="67"/>
    </row>
    <row r="374" spans="1:12" s="63" customFormat="1" ht="25.5">
      <c r="A374" s="99"/>
      <c r="B374" s="129" t="s">
        <v>302</v>
      </c>
      <c r="C374" s="130" t="s">
        <v>30</v>
      </c>
      <c r="D374" s="152" t="s">
        <v>266</v>
      </c>
      <c r="E374" s="153" t="s">
        <v>303</v>
      </c>
      <c r="F374" s="132"/>
      <c r="G374" s="133">
        <f>G375</f>
        <v>186841</v>
      </c>
      <c r="H374" s="133">
        <f aca="true" t="shared" si="46" ref="H374:J375">H375</f>
        <v>186842</v>
      </c>
      <c r="I374" s="134">
        <f t="shared" si="46"/>
        <v>0</v>
      </c>
      <c r="J374" s="133">
        <f t="shared" si="46"/>
        <v>186841</v>
      </c>
      <c r="K374" s="114"/>
      <c r="L374" s="67"/>
    </row>
    <row r="375" spans="1:12" s="63" customFormat="1" ht="25.5">
      <c r="A375" s="99"/>
      <c r="B375" s="129" t="s">
        <v>77</v>
      </c>
      <c r="C375" s="130" t="s">
        <v>30</v>
      </c>
      <c r="D375" s="152" t="s">
        <v>266</v>
      </c>
      <c r="E375" s="153" t="s">
        <v>303</v>
      </c>
      <c r="F375" s="132" t="s">
        <v>304</v>
      </c>
      <c r="G375" s="133">
        <f>G376</f>
        <v>186841</v>
      </c>
      <c r="H375" s="133">
        <f t="shared" si="46"/>
        <v>186842</v>
      </c>
      <c r="I375" s="134">
        <f t="shared" si="46"/>
        <v>0</v>
      </c>
      <c r="J375" s="133">
        <f t="shared" si="46"/>
        <v>186841</v>
      </c>
      <c r="K375" s="114"/>
      <c r="L375" s="67"/>
    </row>
    <row r="376" spans="1:12" s="63" customFormat="1" ht="12.75">
      <c r="A376" s="99"/>
      <c r="B376" s="129" t="s">
        <v>78</v>
      </c>
      <c r="C376" s="130" t="s">
        <v>30</v>
      </c>
      <c r="D376" s="152" t="s">
        <v>266</v>
      </c>
      <c r="E376" s="153" t="s">
        <v>303</v>
      </c>
      <c r="F376" s="132" t="s">
        <v>79</v>
      </c>
      <c r="G376" s="133">
        <v>186841</v>
      </c>
      <c r="H376" s="133">
        <v>186842</v>
      </c>
      <c r="I376" s="134"/>
      <c r="J376" s="135">
        <f>G376+I376</f>
        <v>186841</v>
      </c>
      <c r="K376" s="114"/>
      <c r="L376" s="67"/>
    </row>
    <row r="377" spans="1:12" s="63" customFormat="1" ht="25.5">
      <c r="A377" s="99"/>
      <c r="B377" s="129" t="s">
        <v>305</v>
      </c>
      <c r="C377" s="130" t="s">
        <v>30</v>
      </c>
      <c r="D377" s="152" t="s">
        <v>266</v>
      </c>
      <c r="E377" s="153" t="s">
        <v>306</v>
      </c>
      <c r="F377" s="132"/>
      <c r="G377" s="133">
        <f>G378</f>
        <v>23041.2</v>
      </c>
      <c r="H377" s="133">
        <f aca="true" t="shared" si="47" ref="H377:J378">H378</f>
        <v>23042.2</v>
      </c>
      <c r="I377" s="134">
        <f t="shared" si="47"/>
        <v>0</v>
      </c>
      <c r="J377" s="133">
        <f t="shared" si="47"/>
        <v>23041.2</v>
      </c>
      <c r="K377" s="114"/>
      <c r="L377" s="67"/>
    </row>
    <row r="378" spans="1:12" s="63" customFormat="1" ht="25.5">
      <c r="A378" s="99"/>
      <c r="B378" s="129" t="s">
        <v>77</v>
      </c>
      <c r="C378" s="130" t="s">
        <v>30</v>
      </c>
      <c r="D378" s="152" t="s">
        <v>266</v>
      </c>
      <c r="E378" s="153" t="s">
        <v>306</v>
      </c>
      <c r="F378" s="132" t="s">
        <v>304</v>
      </c>
      <c r="G378" s="133">
        <f>G379</f>
        <v>23041.2</v>
      </c>
      <c r="H378" s="133">
        <f t="shared" si="47"/>
        <v>23042.2</v>
      </c>
      <c r="I378" s="134">
        <f t="shared" si="47"/>
        <v>0</v>
      </c>
      <c r="J378" s="133">
        <f t="shared" si="47"/>
        <v>23041.2</v>
      </c>
      <c r="K378" s="114"/>
      <c r="L378" s="67"/>
    </row>
    <row r="379" spans="1:12" s="63" customFormat="1" ht="12.75">
      <c r="A379" s="99"/>
      <c r="B379" s="129" t="s">
        <v>78</v>
      </c>
      <c r="C379" s="130" t="s">
        <v>30</v>
      </c>
      <c r="D379" s="152" t="s">
        <v>266</v>
      </c>
      <c r="E379" s="153" t="s">
        <v>306</v>
      </c>
      <c r="F379" s="132" t="s">
        <v>79</v>
      </c>
      <c r="G379" s="133">
        <v>23041.2</v>
      </c>
      <c r="H379" s="133">
        <v>23042.2</v>
      </c>
      <c r="I379" s="134"/>
      <c r="J379" s="135">
        <f>G379+I379</f>
        <v>23041.2</v>
      </c>
      <c r="K379" s="114"/>
      <c r="L379" s="67"/>
    </row>
    <row r="380" spans="1:12" s="63" customFormat="1" ht="12.75">
      <c r="A380" s="99"/>
      <c r="B380" s="129"/>
      <c r="C380" s="130"/>
      <c r="D380" s="131"/>
      <c r="E380" s="126"/>
      <c r="F380" s="132"/>
      <c r="G380" s="133"/>
      <c r="H380" s="133"/>
      <c r="I380" s="134"/>
      <c r="J380" s="133"/>
      <c r="K380" s="114"/>
      <c r="L380" s="67"/>
    </row>
    <row r="381" spans="1:12" s="68" customFormat="1" ht="12.75" customHeight="1">
      <c r="A381" s="98"/>
      <c r="B381" s="351" t="s">
        <v>138</v>
      </c>
      <c r="C381" s="337" t="s">
        <v>31</v>
      </c>
      <c r="D381" s="338" t="s">
        <v>266</v>
      </c>
      <c r="E381" s="191" t="s">
        <v>267</v>
      </c>
      <c r="F381" s="339"/>
      <c r="G381" s="334">
        <f>G396+G401+G390+G404+G407+G393+G382+G385</f>
        <v>64263.799999999996</v>
      </c>
      <c r="H381" s="334">
        <f>H396+H401+H390+H404+H407+H393+H382+H385</f>
        <v>64041.6</v>
      </c>
      <c r="I381" s="334">
        <f>I396+I401+I390+I404+I407+I393+I382+I385</f>
        <v>521.3</v>
      </c>
      <c r="J381" s="334">
        <f>J396+J401+J390+J404+J407+J393+J382+J385</f>
        <v>64785.1</v>
      </c>
      <c r="K381" s="114"/>
      <c r="L381" s="72"/>
    </row>
    <row r="382" spans="1:12" s="68" customFormat="1" ht="15.75" customHeight="1">
      <c r="A382" s="98"/>
      <c r="B382" s="303" t="s">
        <v>2</v>
      </c>
      <c r="C382" s="130" t="s">
        <v>31</v>
      </c>
      <c r="D382" s="131" t="s">
        <v>266</v>
      </c>
      <c r="E382" s="126" t="s">
        <v>1</v>
      </c>
      <c r="F382" s="132"/>
      <c r="G382" s="133">
        <f>G383</f>
        <v>100</v>
      </c>
      <c r="H382" s="334"/>
      <c r="I382" s="134">
        <f>I383</f>
        <v>0</v>
      </c>
      <c r="J382" s="133">
        <f>J383</f>
        <v>100</v>
      </c>
      <c r="K382" s="114"/>
      <c r="L382" s="72"/>
    </row>
    <row r="383" spans="1:12" s="68" customFormat="1" ht="38.25" customHeight="1">
      <c r="A383" s="98"/>
      <c r="B383" s="302" t="s">
        <v>77</v>
      </c>
      <c r="C383" s="130" t="s">
        <v>31</v>
      </c>
      <c r="D383" s="131" t="s">
        <v>266</v>
      </c>
      <c r="E383" s="126" t="s">
        <v>1</v>
      </c>
      <c r="F383" s="132" t="s">
        <v>304</v>
      </c>
      <c r="G383" s="133">
        <f>G384</f>
        <v>100</v>
      </c>
      <c r="H383" s="334"/>
      <c r="I383" s="134">
        <f>I384</f>
        <v>0</v>
      </c>
      <c r="J383" s="133">
        <f>J384</f>
        <v>100</v>
      </c>
      <c r="K383" s="114"/>
      <c r="L383" s="72"/>
    </row>
    <row r="384" spans="1:12" s="68" customFormat="1" ht="12.75" customHeight="1">
      <c r="A384" s="98"/>
      <c r="B384" s="120" t="s">
        <v>78</v>
      </c>
      <c r="C384" s="130" t="s">
        <v>31</v>
      </c>
      <c r="D384" s="131" t="s">
        <v>266</v>
      </c>
      <c r="E384" s="126" t="s">
        <v>1</v>
      </c>
      <c r="F384" s="132" t="s">
        <v>79</v>
      </c>
      <c r="G384" s="133">
        <v>100</v>
      </c>
      <c r="H384" s="334"/>
      <c r="I384" s="134">
        <v>0</v>
      </c>
      <c r="J384" s="133">
        <f>I384+G384</f>
        <v>100</v>
      </c>
      <c r="K384" s="114"/>
      <c r="L384" s="72"/>
    </row>
    <row r="385" spans="1:12" s="68" customFormat="1" ht="12.75" customHeight="1">
      <c r="A385" s="98"/>
      <c r="B385" s="319" t="s">
        <v>294</v>
      </c>
      <c r="C385" s="131" t="s">
        <v>31</v>
      </c>
      <c r="D385" s="152" t="s">
        <v>266</v>
      </c>
      <c r="E385" s="153" t="s">
        <v>293</v>
      </c>
      <c r="F385" s="153"/>
      <c r="G385" s="133">
        <f>G387+G389</f>
        <v>228.20000000000002</v>
      </c>
      <c r="H385" s="133">
        <f>H387+H389</f>
        <v>0</v>
      </c>
      <c r="I385" s="133">
        <f>I387+I389</f>
        <v>521.3</v>
      </c>
      <c r="J385" s="133">
        <f>J387+J389</f>
        <v>749.5</v>
      </c>
      <c r="K385" s="114"/>
      <c r="L385" s="72"/>
    </row>
    <row r="386" spans="1:12" s="68" customFormat="1" ht="22.5" customHeight="1">
      <c r="A386" s="98"/>
      <c r="B386" s="293" t="s">
        <v>213</v>
      </c>
      <c r="C386" s="131" t="s">
        <v>31</v>
      </c>
      <c r="D386" s="152" t="s">
        <v>266</v>
      </c>
      <c r="E386" s="153" t="s">
        <v>293</v>
      </c>
      <c r="F386" s="153" t="s">
        <v>227</v>
      </c>
      <c r="G386" s="133">
        <f>G387</f>
        <v>140.3</v>
      </c>
      <c r="H386" s="334"/>
      <c r="I386" s="134">
        <f>I387</f>
        <v>121.3</v>
      </c>
      <c r="J386" s="133">
        <f>J387</f>
        <v>261.6</v>
      </c>
      <c r="K386" s="114"/>
      <c r="L386" s="72"/>
    </row>
    <row r="387" spans="1:12" s="68" customFormat="1" ht="21" customHeight="1">
      <c r="A387" s="98"/>
      <c r="B387" s="293" t="s">
        <v>228</v>
      </c>
      <c r="C387" s="131" t="s">
        <v>31</v>
      </c>
      <c r="D387" s="152" t="s">
        <v>266</v>
      </c>
      <c r="E387" s="153" t="s">
        <v>293</v>
      </c>
      <c r="F387" s="153" t="s">
        <v>285</v>
      </c>
      <c r="G387" s="133">
        <v>140.3</v>
      </c>
      <c r="H387" s="334"/>
      <c r="I387" s="134">
        <v>121.3</v>
      </c>
      <c r="J387" s="133">
        <f>I387+G387</f>
        <v>261.6</v>
      </c>
      <c r="K387" s="114"/>
      <c r="L387" s="72"/>
    </row>
    <row r="388" spans="1:12" s="68" customFormat="1" ht="27.75" customHeight="1">
      <c r="A388" s="98"/>
      <c r="B388" s="120" t="s">
        <v>77</v>
      </c>
      <c r="C388" s="131" t="s">
        <v>31</v>
      </c>
      <c r="D388" s="152" t="s">
        <v>266</v>
      </c>
      <c r="E388" s="153" t="s">
        <v>293</v>
      </c>
      <c r="F388" s="153" t="s">
        <v>304</v>
      </c>
      <c r="G388" s="133">
        <f>G389</f>
        <v>87.9</v>
      </c>
      <c r="H388" s="334"/>
      <c r="I388" s="134">
        <f>I389</f>
        <v>400</v>
      </c>
      <c r="J388" s="133">
        <f>J389</f>
        <v>487.9</v>
      </c>
      <c r="K388" s="114"/>
      <c r="L388" s="72"/>
    </row>
    <row r="389" spans="1:12" s="68" customFormat="1" ht="23.25" customHeight="1">
      <c r="A389" s="98"/>
      <c r="B389" s="120" t="s">
        <v>78</v>
      </c>
      <c r="C389" s="131" t="s">
        <v>31</v>
      </c>
      <c r="D389" s="152" t="s">
        <v>266</v>
      </c>
      <c r="E389" s="153" t="s">
        <v>293</v>
      </c>
      <c r="F389" s="153" t="s">
        <v>79</v>
      </c>
      <c r="G389" s="133">
        <v>87.9</v>
      </c>
      <c r="H389" s="334"/>
      <c r="I389" s="134">
        <v>400</v>
      </c>
      <c r="J389" s="133">
        <f>I389+G389</f>
        <v>487.9</v>
      </c>
      <c r="K389" s="114"/>
      <c r="L389" s="72"/>
    </row>
    <row r="390" spans="1:12" s="63" customFormat="1" ht="59.25" customHeight="1">
      <c r="A390" s="99"/>
      <c r="B390" s="129" t="s">
        <v>256</v>
      </c>
      <c r="C390" s="130" t="s">
        <v>31</v>
      </c>
      <c r="D390" s="131" t="s">
        <v>266</v>
      </c>
      <c r="E390" s="126" t="s">
        <v>136</v>
      </c>
      <c r="F390" s="132"/>
      <c r="G390" s="133">
        <f>G391</f>
        <v>0</v>
      </c>
      <c r="H390" s="133">
        <f aca="true" t="shared" si="48" ref="H390:J394">H391</f>
        <v>100</v>
      </c>
      <c r="I390" s="134">
        <f t="shared" si="48"/>
        <v>0</v>
      </c>
      <c r="J390" s="133">
        <f t="shared" si="48"/>
        <v>0</v>
      </c>
      <c r="K390" s="114"/>
      <c r="L390" s="67"/>
    </row>
    <row r="391" spans="1:12" s="68" customFormat="1" ht="12.75" customHeight="1">
      <c r="A391" s="98"/>
      <c r="B391" s="129" t="s">
        <v>77</v>
      </c>
      <c r="C391" s="130" t="s">
        <v>31</v>
      </c>
      <c r="D391" s="152" t="s">
        <v>266</v>
      </c>
      <c r="E391" s="153" t="s">
        <v>136</v>
      </c>
      <c r="F391" s="204">
        <v>600</v>
      </c>
      <c r="G391" s="133">
        <f>G392</f>
        <v>0</v>
      </c>
      <c r="H391" s="133">
        <f t="shared" si="48"/>
        <v>100</v>
      </c>
      <c r="I391" s="134">
        <f t="shared" si="48"/>
        <v>0</v>
      </c>
      <c r="J391" s="133">
        <f t="shared" si="48"/>
        <v>0</v>
      </c>
      <c r="K391" s="114"/>
      <c r="L391" s="72"/>
    </row>
    <row r="392" spans="1:12" s="68" customFormat="1" ht="12.75" customHeight="1">
      <c r="A392" s="98"/>
      <c r="B392" s="129" t="s">
        <v>78</v>
      </c>
      <c r="C392" s="130" t="s">
        <v>31</v>
      </c>
      <c r="D392" s="152" t="s">
        <v>266</v>
      </c>
      <c r="E392" s="153" t="s">
        <v>136</v>
      </c>
      <c r="F392" s="204" t="s">
        <v>79</v>
      </c>
      <c r="G392" s="133">
        <v>0</v>
      </c>
      <c r="H392" s="133">
        <v>100</v>
      </c>
      <c r="I392" s="134">
        <v>0</v>
      </c>
      <c r="J392" s="135">
        <f>G392+I392</f>
        <v>0</v>
      </c>
      <c r="K392" s="114"/>
      <c r="L392" s="72"/>
    </row>
    <row r="393" spans="1:12" s="63" customFormat="1" ht="59.25" customHeight="1">
      <c r="A393" s="99"/>
      <c r="B393" s="129" t="s">
        <v>256</v>
      </c>
      <c r="C393" s="130" t="s">
        <v>31</v>
      </c>
      <c r="D393" s="131" t="s">
        <v>266</v>
      </c>
      <c r="E393" s="126" t="s">
        <v>325</v>
      </c>
      <c r="F393" s="132"/>
      <c r="G393" s="133">
        <f>G394</f>
        <v>99</v>
      </c>
      <c r="H393" s="133">
        <f t="shared" si="48"/>
        <v>100</v>
      </c>
      <c r="I393" s="134">
        <f t="shared" si="48"/>
        <v>0</v>
      </c>
      <c r="J393" s="133">
        <f t="shared" si="48"/>
        <v>99</v>
      </c>
      <c r="K393" s="114"/>
      <c r="L393" s="67"/>
    </row>
    <row r="394" spans="1:12" s="68" customFormat="1" ht="12.75" customHeight="1">
      <c r="A394" s="98"/>
      <c r="B394" s="129" t="s">
        <v>77</v>
      </c>
      <c r="C394" s="130" t="s">
        <v>31</v>
      </c>
      <c r="D394" s="152" t="s">
        <v>266</v>
      </c>
      <c r="E394" s="153" t="s">
        <v>325</v>
      </c>
      <c r="F394" s="204">
        <v>600</v>
      </c>
      <c r="G394" s="133">
        <f>G395</f>
        <v>99</v>
      </c>
      <c r="H394" s="133">
        <f t="shared" si="48"/>
        <v>100</v>
      </c>
      <c r="I394" s="134">
        <f t="shared" si="48"/>
        <v>0</v>
      </c>
      <c r="J394" s="133">
        <f t="shared" si="48"/>
        <v>99</v>
      </c>
      <c r="K394" s="114"/>
      <c r="L394" s="72"/>
    </row>
    <row r="395" spans="1:12" s="68" customFormat="1" ht="12.75" customHeight="1">
      <c r="A395" s="98"/>
      <c r="B395" s="129" t="s">
        <v>78</v>
      </c>
      <c r="C395" s="130" t="s">
        <v>31</v>
      </c>
      <c r="D395" s="152" t="s">
        <v>266</v>
      </c>
      <c r="E395" s="153" t="s">
        <v>325</v>
      </c>
      <c r="F395" s="204" t="s">
        <v>79</v>
      </c>
      <c r="G395" s="133">
        <v>99</v>
      </c>
      <c r="H395" s="133">
        <v>100</v>
      </c>
      <c r="I395" s="134">
        <v>0</v>
      </c>
      <c r="J395" s="135">
        <f>G395+I395</f>
        <v>99</v>
      </c>
      <c r="K395" s="114"/>
      <c r="L395" s="72"/>
    </row>
    <row r="396" spans="1:11" ht="25.5">
      <c r="A396" s="101"/>
      <c r="B396" s="129" t="s">
        <v>178</v>
      </c>
      <c r="C396" s="130" t="s">
        <v>31</v>
      </c>
      <c r="D396" s="131" t="s">
        <v>266</v>
      </c>
      <c r="E396" s="126" t="s">
        <v>67</v>
      </c>
      <c r="F396" s="132"/>
      <c r="G396" s="133">
        <f>G397+G399</f>
        <v>33253.8</v>
      </c>
      <c r="H396" s="133">
        <f>H397+H399</f>
        <v>33255.8</v>
      </c>
      <c r="I396" s="134">
        <f>I397+I399</f>
        <v>0</v>
      </c>
      <c r="J396" s="133">
        <f>J397+J399</f>
        <v>33253.8</v>
      </c>
      <c r="K396" s="114"/>
    </row>
    <row r="397" spans="1:11" ht="12.75">
      <c r="A397" s="101"/>
      <c r="B397" s="129" t="s">
        <v>213</v>
      </c>
      <c r="C397" s="130" t="s">
        <v>31</v>
      </c>
      <c r="D397" s="131" t="s">
        <v>266</v>
      </c>
      <c r="E397" s="126" t="s">
        <v>67</v>
      </c>
      <c r="F397" s="132" t="s">
        <v>227</v>
      </c>
      <c r="G397" s="133">
        <f>G398</f>
        <v>9196</v>
      </c>
      <c r="H397" s="133">
        <f>H398</f>
        <v>9197</v>
      </c>
      <c r="I397" s="134">
        <f>I398</f>
        <v>0</v>
      </c>
      <c r="J397" s="133">
        <f>J398</f>
        <v>9196</v>
      </c>
      <c r="K397" s="114"/>
    </row>
    <row r="398" spans="1:11" ht="12.75">
      <c r="A398" s="101"/>
      <c r="B398" s="129" t="s">
        <v>166</v>
      </c>
      <c r="C398" s="130" t="s">
        <v>31</v>
      </c>
      <c r="D398" s="131" t="s">
        <v>266</v>
      </c>
      <c r="E398" s="126" t="s">
        <v>67</v>
      </c>
      <c r="F398" s="132" t="s">
        <v>175</v>
      </c>
      <c r="G398" s="133">
        <v>9196</v>
      </c>
      <c r="H398" s="133">
        <v>9197</v>
      </c>
      <c r="I398" s="134"/>
      <c r="J398" s="135">
        <f>G398+I398</f>
        <v>9196</v>
      </c>
      <c r="K398" s="114"/>
    </row>
    <row r="399" spans="1:11" ht="25.5">
      <c r="A399" s="101"/>
      <c r="B399" s="129" t="s">
        <v>77</v>
      </c>
      <c r="C399" s="130" t="s">
        <v>31</v>
      </c>
      <c r="D399" s="152" t="s">
        <v>266</v>
      </c>
      <c r="E399" s="153" t="s">
        <v>67</v>
      </c>
      <c r="F399" s="204">
        <v>600</v>
      </c>
      <c r="G399" s="133">
        <f>G400</f>
        <v>24057.8</v>
      </c>
      <c r="H399" s="133">
        <f>H400</f>
        <v>24058.8</v>
      </c>
      <c r="I399" s="134">
        <f>I400</f>
        <v>0</v>
      </c>
      <c r="J399" s="133">
        <f>J400</f>
        <v>24057.8</v>
      </c>
      <c r="K399" s="114"/>
    </row>
    <row r="400" spans="1:11" ht="12.75">
      <c r="A400" s="101"/>
      <c r="B400" s="129" t="s">
        <v>78</v>
      </c>
      <c r="C400" s="130" t="s">
        <v>31</v>
      </c>
      <c r="D400" s="152" t="s">
        <v>266</v>
      </c>
      <c r="E400" s="153" t="s">
        <v>67</v>
      </c>
      <c r="F400" s="204" t="s">
        <v>79</v>
      </c>
      <c r="G400" s="133">
        <v>24057.8</v>
      </c>
      <c r="H400" s="133">
        <v>24058.8</v>
      </c>
      <c r="I400" s="134"/>
      <c r="J400" s="135">
        <f>G400+I400</f>
        <v>24057.8</v>
      </c>
      <c r="K400" s="114"/>
    </row>
    <row r="401" spans="1:11" ht="12.75">
      <c r="A401" s="101"/>
      <c r="B401" s="129" t="s">
        <v>131</v>
      </c>
      <c r="C401" s="130" t="s">
        <v>31</v>
      </c>
      <c r="D401" s="152" t="s">
        <v>266</v>
      </c>
      <c r="E401" s="153" t="s">
        <v>68</v>
      </c>
      <c r="F401" s="204"/>
      <c r="G401" s="133">
        <f>G402</f>
        <v>594</v>
      </c>
      <c r="H401" s="133">
        <f aca="true" t="shared" si="49" ref="H401:J402">H402</f>
        <v>595</v>
      </c>
      <c r="I401" s="134">
        <f t="shared" si="49"/>
        <v>0</v>
      </c>
      <c r="J401" s="133">
        <f t="shared" si="49"/>
        <v>594</v>
      </c>
      <c r="K401" s="114"/>
    </row>
    <row r="402" spans="1:11" ht="25.5">
      <c r="A402" s="101"/>
      <c r="B402" s="129" t="s">
        <v>77</v>
      </c>
      <c r="C402" s="130" t="s">
        <v>31</v>
      </c>
      <c r="D402" s="152" t="s">
        <v>266</v>
      </c>
      <c r="E402" s="153" t="s">
        <v>68</v>
      </c>
      <c r="F402" s="204">
        <v>600</v>
      </c>
      <c r="G402" s="133">
        <f>G403</f>
        <v>594</v>
      </c>
      <c r="H402" s="133">
        <f t="shared" si="49"/>
        <v>595</v>
      </c>
      <c r="I402" s="134">
        <f t="shared" si="49"/>
        <v>0</v>
      </c>
      <c r="J402" s="133">
        <f t="shared" si="49"/>
        <v>594</v>
      </c>
      <c r="K402" s="114"/>
    </row>
    <row r="403" spans="1:11" ht="12.75">
      <c r="A403" s="101"/>
      <c r="B403" s="129" t="s">
        <v>78</v>
      </c>
      <c r="C403" s="130" t="s">
        <v>31</v>
      </c>
      <c r="D403" s="152" t="s">
        <v>266</v>
      </c>
      <c r="E403" s="153" t="s">
        <v>68</v>
      </c>
      <c r="F403" s="204" t="s">
        <v>79</v>
      </c>
      <c r="G403" s="133">
        <v>594</v>
      </c>
      <c r="H403" s="133">
        <v>595</v>
      </c>
      <c r="I403" s="134"/>
      <c r="J403" s="135">
        <f>G403+I403</f>
        <v>594</v>
      </c>
      <c r="K403" s="114"/>
    </row>
    <row r="404" spans="1:11" ht="12.75">
      <c r="A404" s="101"/>
      <c r="B404" s="120" t="s">
        <v>298</v>
      </c>
      <c r="C404" s="130" t="s">
        <v>31</v>
      </c>
      <c r="D404" s="152" t="s">
        <v>266</v>
      </c>
      <c r="E404" s="153" t="s">
        <v>299</v>
      </c>
      <c r="F404" s="204"/>
      <c r="G404" s="133">
        <f>G405</f>
        <v>21671.7</v>
      </c>
      <c r="H404" s="133">
        <f aca="true" t="shared" si="50" ref="H404:J405">H405</f>
        <v>21672.7</v>
      </c>
      <c r="I404" s="134">
        <f t="shared" si="50"/>
        <v>0</v>
      </c>
      <c r="J404" s="133">
        <f t="shared" si="50"/>
        <v>21671.7</v>
      </c>
      <c r="K404" s="114"/>
    </row>
    <row r="405" spans="1:11" ht="25.5">
      <c r="A405" s="101"/>
      <c r="B405" s="120" t="s">
        <v>77</v>
      </c>
      <c r="C405" s="130" t="s">
        <v>31</v>
      </c>
      <c r="D405" s="152" t="s">
        <v>266</v>
      </c>
      <c r="E405" s="153" t="s">
        <v>299</v>
      </c>
      <c r="F405" s="204">
        <v>601</v>
      </c>
      <c r="G405" s="133">
        <f>G406</f>
        <v>21671.7</v>
      </c>
      <c r="H405" s="133">
        <f t="shared" si="50"/>
        <v>21672.7</v>
      </c>
      <c r="I405" s="134">
        <f t="shared" si="50"/>
        <v>0</v>
      </c>
      <c r="J405" s="133">
        <f t="shared" si="50"/>
        <v>21671.7</v>
      </c>
      <c r="K405" s="114"/>
    </row>
    <row r="406" spans="1:11" ht="12.75">
      <c r="A406" s="101"/>
      <c r="B406" s="120" t="s">
        <v>78</v>
      </c>
      <c r="C406" s="130" t="s">
        <v>31</v>
      </c>
      <c r="D406" s="152" t="s">
        <v>266</v>
      </c>
      <c r="E406" s="153" t="s">
        <v>299</v>
      </c>
      <c r="F406" s="204" t="s">
        <v>79</v>
      </c>
      <c r="G406" s="133">
        <v>21671.7</v>
      </c>
      <c r="H406" s="133">
        <v>21672.7</v>
      </c>
      <c r="I406" s="134"/>
      <c r="J406" s="135">
        <f>G406+I406</f>
        <v>21671.7</v>
      </c>
      <c r="K406" s="114"/>
    </row>
    <row r="407" spans="1:11" ht="12.75">
      <c r="A407" s="101"/>
      <c r="B407" s="120" t="s">
        <v>300</v>
      </c>
      <c r="C407" s="130" t="s">
        <v>31</v>
      </c>
      <c r="D407" s="152" t="s">
        <v>266</v>
      </c>
      <c r="E407" s="153" t="s">
        <v>301</v>
      </c>
      <c r="F407" s="204"/>
      <c r="G407" s="133">
        <f>G408</f>
        <v>8317.1</v>
      </c>
      <c r="H407" s="133">
        <f aca="true" t="shared" si="51" ref="H407:J408">H408</f>
        <v>8318.1</v>
      </c>
      <c r="I407" s="134">
        <f t="shared" si="51"/>
        <v>0</v>
      </c>
      <c r="J407" s="133">
        <f t="shared" si="51"/>
        <v>8317.1</v>
      </c>
      <c r="K407" s="114"/>
    </row>
    <row r="408" spans="1:11" ht="25.5">
      <c r="A408" s="101"/>
      <c r="B408" s="120" t="s">
        <v>77</v>
      </c>
      <c r="C408" s="130" t="s">
        <v>31</v>
      </c>
      <c r="D408" s="152" t="s">
        <v>266</v>
      </c>
      <c r="E408" s="153" t="s">
        <v>301</v>
      </c>
      <c r="F408" s="204">
        <v>602</v>
      </c>
      <c r="G408" s="133">
        <f>G409</f>
        <v>8317.1</v>
      </c>
      <c r="H408" s="133">
        <f t="shared" si="51"/>
        <v>8318.1</v>
      </c>
      <c r="I408" s="134">
        <f t="shared" si="51"/>
        <v>0</v>
      </c>
      <c r="J408" s="133">
        <f t="shared" si="51"/>
        <v>8317.1</v>
      </c>
      <c r="K408" s="114"/>
    </row>
    <row r="409" spans="1:11" ht="12.75">
      <c r="A409" s="101"/>
      <c r="B409" s="120" t="s">
        <v>78</v>
      </c>
      <c r="C409" s="130" t="s">
        <v>31</v>
      </c>
      <c r="D409" s="152" t="s">
        <v>266</v>
      </c>
      <c r="E409" s="153" t="s">
        <v>301</v>
      </c>
      <c r="F409" s="204" t="s">
        <v>79</v>
      </c>
      <c r="G409" s="133">
        <v>8317.1</v>
      </c>
      <c r="H409" s="133">
        <v>8318.1</v>
      </c>
      <c r="I409" s="134"/>
      <c r="J409" s="135">
        <f>G409+I409</f>
        <v>8317.1</v>
      </c>
      <c r="K409" s="114"/>
    </row>
    <row r="410" spans="1:12" s="63" customFormat="1" ht="12.75">
      <c r="A410" s="99"/>
      <c r="B410" s="129"/>
      <c r="C410" s="130"/>
      <c r="D410" s="131"/>
      <c r="E410" s="126"/>
      <c r="F410" s="132"/>
      <c r="G410" s="133"/>
      <c r="H410" s="133"/>
      <c r="I410" s="134"/>
      <c r="J410" s="133"/>
      <c r="K410" s="114"/>
      <c r="L410" s="67"/>
    </row>
    <row r="411" spans="1:12" s="63" customFormat="1" ht="31.5">
      <c r="A411" s="99"/>
      <c r="B411" s="351" t="s">
        <v>86</v>
      </c>
      <c r="C411" s="330" t="s">
        <v>32</v>
      </c>
      <c r="D411" s="331" t="s">
        <v>266</v>
      </c>
      <c r="E411" s="332" t="s">
        <v>267</v>
      </c>
      <c r="F411" s="333"/>
      <c r="G411" s="334">
        <f aca="true" t="shared" si="52" ref="G411:J413">G412</f>
        <v>3227.6</v>
      </c>
      <c r="H411" s="334">
        <f t="shared" si="52"/>
        <v>3228.6</v>
      </c>
      <c r="I411" s="335">
        <f t="shared" si="52"/>
        <v>0</v>
      </c>
      <c r="J411" s="334">
        <f t="shared" si="52"/>
        <v>3227.6</v>
      </c>
      <c r="K411" s="114"/>
      <c r="L411" s="67"/>
    </row>
    <row r="412" spans="1:11" ht="76.5">
      <c r="A412" s="101"/>
      <c r="B412" s="129" t="s">
        <v>290</v>
      </c>
      <c r="C412" s="130" t="s">
        <v>32</v>
      </c>
      <c r="D412" s="131" t="s">
        <v>266</v>
      </c>
      <c r="E412" s="126" t="s">
        <v>282</v>
      </c>
      <c r="F412" s="132"/>
      <c r="G412" s="133">
        <f t="shared" si="52"/>
        <v>3227.6</v>
      </c>
      <c r="H412" s="133">
        <f t="shared" si="52"/>
        <v>3228.6</v>
      </c>
      <c r="I412" s="134">
        <f t="shared" si="52"/>
        <v>0</v>
      </c>
      <c r="J412" s="133">
        <f t="shared" si="52"/>
        <v>3227.6</v>
      </c>
      <c r="K412" s="114"/>
    </row>
    <row r="413" spans="1:11" ht="12.75">
      <c r="A413" s="101"/>
      <c r="B413" s="129" t="s">
        <v>213</v>
      </c>
      <c r="C413" s="130" t="s">
        <v>32</v>
      </c>
      <c r="D413" s="131" t="s">
        <v>266</v>
      </c>
      <c r="E413" s="126" t="s">
        <v>282</v>
      </c>
      <c r="F413" s="132" t="s">
        <v>227</v>
      </c>
      <c r="G413" s="133">
        <f t="shared" si="52"/>
        <v>3227.6</v>
      </c>
      <c r="H413" s="133">
        <f t="shared" si="52"/>
        <v>3228.6</v>
      </c>
      <c r="I413" s="134">
        <f t="shared" si="52"/>
        <v>0</v>
      </c>
      <c r="J413" s="133">
        <f t="shared" si="52"/>
        <v>3227.6</v>
      </c>
      <c r="K413" s="114"/>
    </row>
    <row r="414" spans="1:11" ht="12.75">
      <c r="A414" s="101"/>
      <c r="B414" s="129" t="s">
        <v>166</v>
      </c>
      <c r="C414" s="130" t="s">
        <v>32</v>
      </c>
      <c r="D414" s="131" t="s">
        <v>266</v>
      </c>
      <c r="E414" s="126" t="s">
        <v>282</v>
      </c>
      <c r="F414" s="132" t="s">
        <v>175</v>
      </c>
      <c r="G414" s="133">
        <v>3227.6</v>
      </c>
      <c r="H414" s="133">
        <v>3228.6</v>
      </c>
      <c r="I414" s="134"/>
      <c r="J414" s="135">
        <f>G414+I414</f>
        <v>3227.6</v>
      </c>
      <c r="K414" s="114"/>
    </row>
    <row r="415" spans="1:12" s="63" customFormat="1" ht="12.75">
      <c r="A415" s="64"/>
      <c r="B415" s="129"/>
      <c r="C415" s="130"/>
      <c r="D415" s="131"/>
      <c r="E415" s="126"/>
      <c r="F415" s="132"/>
      <c r="G415" s="133"/>
      <c r="H415" s="133"/>
      <c r="I415" s="134"/>
      <c r="J415" s="133"/>
      <c r="K415" s="114"/>
      <c r="L415" s="67"/>
    </row>
    <row r="416" spans="1:12" s="75" customFormat="1" ht="31.5">
      <c r="A416" s="79"/>
      <c r="B416" s="351" t="s">
        <v>278</v>
      </c>
      <c r="C416" s="337" t="s">
        <v>33</v>
      </c>
      <c r="D416" s="338" t="s">
        <v>266</v>
      </c>
      <c r="E416" s="191" t="s">
        <v>267</v>
      </c>
      <c r="F416" s="339"/>
      <c r="G416" s="334">
        <f>G420+G417+G423</f>
        <v>300</v>
      </c>
      <c r="H416" s="334">
        <f>H420+H417+H423</f>
        <v>1378.2</v>
      </c>
      <c r="I416" s="335">
        <f>I420+I417+I423</f>
        <v>0</v>
      </c>
      <c r="J416" s="334">
        <f>J420+J417+J423</f>
        <v>300</v>
      </c>
      <c r="K416" s="114"/>
      <c r="L416" s="76"/>
    </row>
    <row r="417" spans="1:12" s="75" customFormat="1" ht="12.75">
      <c r="A417" s="100"/>
      <c r="B417" s="129" t="s">
        <v>294</v>
      </c>
      <c r="C417" s="130" t="s">
        <v>33</v>
      </c>
      <c r="D417" s="131" t="s">
        <v>266</v>
      </c>
      <c r="E417" s="126" t="s">
        <v>293</v>
      </c>
      <c r="F417" s="339"/>
      <c r="G417" s="133">
        <f>G418</f>
        <v>0</v>
      </c>
      <c r="H417" s="133">
        <f aca="true" t="shared" si="53" ref="H417:J418">H418</f>
        <v>701</v>
      </c>
      <c r="I417" s="134">
        <f t="shared" si="53"/>
        <v>0</v>
      </c>
      <c r="J417" s="133">
        <f t="shared" si="53"/>
        <v>0</v>
      </c>
      <c r="K417" s="114"/>
      <c r="L417" s="76"/>
    </row>
    <row r="418" spans="1:12" s="75" customFormat="1" ht="25.5">
      <c r="A418" s="100"/>
      <c r="B418" s="129" t="s">
        <v>147</v>
      </c>
      <c r="C418" s="130" t="s">
        <v>33</v>
      </c>
      <c r="D418" s="131" t="s">
        <v>266</v>
      </c>
      <c r="E418" s="126" t="s">
        <v>293</v>
      </c>
      <c r="F418" s="132" t="s">
        <v>148</v>
      </c>
      <c r="G418" s="133">
        <f>G419</f>
        <v>0</v>
      </c>
      <c r="H418" s="133">
        <f t="shared" si="53"/>
        <v>701</v>
      </c>
      <c r="I418" s="134">
        <f t="shared" si="53"/>
        <v>0</v>
      </c>
      <c r="J418" s="133">
        <f t="shared" si="53"/>
        <v>0</v>
      </c>
      <c r="K418" s="114"/>
      <c r="L418" s="76"/>
    </row>
    <row r="419" spans="1:12" s="75" customFormat="1" ht="25.5">
      <c r="A419" s="100"/>
      <c r="B419" s="129" t="s">
        <v>149</v>
      </c>
      <c r="C419" s="130" t="s">
        <v>33</v>
      </c>
      <c r="D419" s="131" t="s">
        <v>266</v>
      </c>
      <c r="E419" s="126" t="s">
        <v>293</v>
      </c>
      <c r="F419" s="132" t="s">
        <v>150</v>
      </c>
      <c r="G419" s="133">
        <v>0</v>
      </c>
      <c r="H419" s="133">
        <v>701</v>
      </c>
      <c r="I419" s="134">
        <v>0</v>
      </c>
      <c r="J419" s="135">
        <f>G419+I419</f>
        <v>0</v>
      </c>
      <c r="K419" s="114"/>
      <c r="L419" s="76"/>
    </row>
    <row r="420" spans="1:11" ht="12.75">
      <c r="A420" s="78"/>
      <c r="B420" s="129" t="s">
        <v>207</v>
      </c>
      <c r="C420" s="130" t="s">
        <v>33</v>
      </c>
      <c r="D420" s="131" t="s">
        <v>266</v>
      </c>
      <c r="E420" s="126" t="s">
        <v>279</v>
      </c>
      <c r="F420" s="132"/>
      <c r="G420" s="133">
        <f>G421</f>
        <v>300</v>
      </c>
      <c r="H420" s="133">
        <f aca="true" t="shared" si="54" ref="H420:J421">H421</f>
        <v>301</v>
      </c>
      <c r="I420" s="134">
        <f t="shared" si="54"/>
        <v>0</v>
      </c>
      <c r="J420" s="133">
        <f t="shared" si="54"/>
        <v>300</v>
      </c>
      <c r="K420" s="114"/>
    </row>
    <row r="421" spans="1:12" s="63" customFormat="1" ht="25.5">
      <c r="A421" s="64"/>
      <c r="B421" s="129" t="s">
        <v>147</v>
      </c>
      <c r="C421" s="130" t="s">
        <v>33</v>
      </c>
      <c r="D421" s="131" t="s">
        <v>266</v>
      </c>
      <c r="E421" s="126" t="s">
        <v>279</v>
      </c>
      <c r="F421" s="132" t="s">
        <v>148</v>
      </c>
      <c r="G421" s="133">
        <f>G422</f>
        <v>300</v>
      </c>
      <c r="H421" s="133">
        <f t="shared" si="54"/>
        <v>301</v>
      </c>
      <c r="I421" s="134">
        <f t="shared" si="54"/>
        <v>0</v>
      </c>
      <c r="J421" s="133">
        <f t="shared" si="54"/>
        <v>300</v>
      </c>
      <c r="K421" s="114"/>
      <c r="L421" s="67"/>
    </row>
    <row r="422" spans="1:12" s="63" customFormat="1" ht="25.5">
      <c r="A422" s="64"/>
      <c r="B422" s="129" t="s">
        <v>149</v>
      </c>
      <c r="C422" s="130" t="s">
        <v>33</v>
      </c>
      <c r="D422" s="131" t="s">
        <v>266</v>
      </c>
      <c r="E422" s="126" t="s">
        <v>279</v>
      </c>
      <c r="F422" s="132" t="s">
        <v>150</v>
      </c>
      <c r="G422" s="133">
        <v>300</v>
      </c>
      <c r="H422" s="133">
        <v>301</v>
      </c>
      <c r="I422" s="134"/>
      <c r="J422" s="135">
        <f>G422+I422</f>
        <v>300</v>
      </c>
      <c r="K422" s="114"/>
      <c r="L422" s="67"/>
    </row>
    <row r="423" spans="1:12" s="63" customFormat="1" ht="12.75">
      <c r="A423" s="64"/>
      <c r="B423" s="129" t="s">
        <v>313</v>
      </c>
      <c r="C423" s="130" t="s">
        <v>33</v>
      </c>
      <c r="D423" s="131" t="s">
        <v>266</v>
      </c>
      <c r="E423" s="126" t="s">
        <v>314</v>
      </c>
      <c r="F423" s="132"/>
      <c r="G423" s="133">
        <f>G424</f>
        <v>0</v>
      </c>
      <c r="H423" s="133">
        <f aca="true" t="shared" si="55" ref="H423:J424">H424</f>
        <v>376.2</v>
      </c>
      <c r="I423" s="134">
        <f t="shared" si="55"/>
        <v>0</v>
      </c>
      <c r="J423" s="133">
        <f t="shared" si="55"/>
        <v>0</v>
      </c>
      <c r="K423" s="114"/>
      <c r="L423" s="67"/>
    </row>
    <row r="424" spans="1:12" s="63" customFormat="1" ht="25.5">
      <c r="A424" s="64"/>
      <c r="B424" s="129" t="s">
        <v>147</v>
      </c>
      <c r="C424" s="130" t="s">
        <v>33</v>
      </c>
      <c r="D424" s="131" t="s">
        <v>266</v>
      </c>
      <c r="E424" s="126" t="s">
        <v>314</v>
      </c>
      <c r="F424" s="132" t="s">
        <v>148</v>
      </c>
      <c r="G424" s="133">
        <f>G425</f>
        <v>0</v>
      </c>
      <c r="H424" s="133">
        <f t="shared" si="55"/>
        <v>376.2</v>
      </c>
      <c r="I424" s="134">
        <f t="shared" si="55"/>
        <v>0</v>
      </c>
      <c r="J424" s="133">
        <f t="shared" si="55"/>
        <v>0</v>
      </c>
      <c r="K424" s="114"/>
      <c r="L424" s="67"/>
    </row>
    <row r="425" spans="1:12" s="63" customFormat="1" ht="25.5">
      <c r="A425" s="64"/>
      <c r="B425" s="129" t="s">
        <v>149</v>
      </c>
      <c r="C425" s="130" t="s">
        <v>33</v>
      </c>
      <c r="D425" s="131" t="s">
        <v>266</v>
      </c>
      <c r="E425" s="126" t="s">
        <v>314</v>
      </c>
      <c r="F425" s="132" t="s">
        <v>150</v>
      </c>
      <c r="G425" s="133">
        <v>0</v>
      </c>
      <c r="H425" s="133">
        <v>376.2</v>
      </c>
      <c r="I425" s="134">
        <v>0</v>
      </c>
      <c r="J425" s="135">
        <f>G425+I425</f>
        <v>0</v>
      </c>
      <c r="K425" s="114"/>
      <c r="L425" s="67"/>
    </row>
    <row r="426" spans="1:12" s="63" customFormat="1" ht="12.75">
      <c r="A426" s="64"/>
      <c r="B426" s="129"/>
      <c r="C426" s="130"/>
      <c r="D426" s="131"/>
      <c r="E426" s="126"/>
      <c r="F426" s="132"/>
      <c r="G426" s="133"/>
      <c r="H426" s="133"/>
      <c r="I426" s="134"/>
      <c r="J426" s="133"/>
      <c r="K426" s="114"/>
      <c r="L426" s="67"/>
    </row>
    <row r="427" spans="1:12" s="68" customFormat="1" ht="32.25" customHeight="1">
      <c r="A427" s="77"/>
      <c r="B427" s="351" t="s">
        <v>70</v>
      </c>
      <c r="C427" s="337" t="s">
        <v>34</v>
      </c>
      <c r="D427" s="338" t="s">
        <v>266</v>
      </c>
      <c r="E427" s="191" t="s">
        <v>267</v>
      </c>
      <c r="F427" s="339"/>
      <c r="G427" s="334">
        <f>G428+G431+G434+G437+G440+G443</f>
        <v>18120.4</v>
      </c>
      <c r="H427" s="334">
        <f>H428+H431+H434+H437+H440+H443</f>
        <v>18126.4</v>
      </c>
      <c r="I427" s="335">
        <f>I428+I431+I434+I437+I440+I443</f>
        <v>-430</v>
      </c>
      <c r="J427" s="334">
        <f>J428+J431+J434+J437+J440+J443</f>
        <v>17690.4</v>
      </c>
      <c r="K427" s="114"/>
      <c r="L427" s="72"/>
    </row>
    <row r="428" spans="1:12" s="63" customFormat="1" ht="38.25" customHeight="1">
      <c r="A428" s="64"/>
      <c r="B428" s="129" t="s">
        <v>170</v>
      </c>
      <c r="C428" s="130" t="s">
        <v>34</v>
      </c>
      <c r="D428" s="131" t="s">
        <v>266</v>
      </c>
      <c r="E428" s="126" t="s">
        <v>171</v>
      </c>
      <c r="F428" s="132"/>
      <c r="G428" s="133">
        <f>G429</f>
        <v>1367.7</v>
      </c>
      <c r="H428" s="133">
        <f aca="true" t="shared" si="56" ref="H428:J429">H429</f>
        <v>1368.7</v>
      </c>
      <c r="I428" s="134">
        <f t="shared" si="56"/>
        <v>0</v>
      </c>
      <c r="J428" s="133">
        <f t="shared" si="56"/>
        <v>1367.7</v>
      </c>
      <c r="K428" s="114"/>
      <c r="L428" s="67"/>
    </row>
    <row r="429" spans="1:12" s="68" customFormat="1" ht="15.75" customHeight="1">
      <c r="A429" s="77"/>
      <c r="B429" s="311" t="s">
        <v>213</v>
      </c>
      <c r="C429" s="347" t="s">
        <v>34</v>
      </c>
      <c r="D429" s="348" t="s">
        <v>266</v>
      </c>
      <c r="E429" s="366" t="s">
        <v>171</v>
      </c>
      <c r="F429" s="349" t="s">
        <v>227</v>
      </c>
      <c r="G429" s="133">
        <f>G430</f>
        <v>1367.7</v>
      </c>
      <c r="H429" s="133">
        <f t="shared" si="56"/>
        <v>1368.7</v>
      </c>
      <c r="I429" s="134">
        <f t="shared" si="56"/>
        <v>0</v>
      </c>
      <c r="J429" s="133">
        <f t="shared" si="56"/>
        <v>1367.7</v>
      </c>
      <c r="K429" s="114"/>
      <c r="L429" s="72"/>
    </row>
    <row r="430" spans="1:12" s="68" customFormat="1" ht="19.5" customHeight="1">
      <c r="A430" s="77"/>
      <c r="B430" s="311" t="s">
        <v>164</v>
      </c>
      <c r="C430" s="130" t="s">
        <v>34</v>
      </c>
      <c r="D430" s="348" t="s">
        <v>266</v>
      </c>
      <c r="E430" s="366" t="s">
        <v>171</v>
      </c>
      <c r="F430" s="349" t="s">
        <v>165</v>
      </c>
      <c r="G430" s="133">
        <v>1367.7</v>
      </c>
      <c r="H430" s="133">
        <v>1368.7</v>
      </c>
      <c r="I430" s="134"/>
      <c r="J430" s="135">
        <f>G430+I430</f>
        <v>1367.7</v>
      </c>
      <c r="K430" s="114"/>
      <c r="L430" s="72"/>
    </row>
    <row r="431" spans="1:11" ht="50.25" customHeight="1">
      <c r="A431" s="78"/>
      <c r="B431" s="419" t="s">
        <v>405</v>
      </c>
      <c r="C431" s="347" t="s">
        <v>34</v>
      </c>
      <c r="D431" s="131" t="s">
        <v>266</v>
      </c>
      <c r="E431" s="126" t="s">
        <v>169</v>
      </c>
      <c r="F431" s="132"/>
      <c r="G431" s="133">
        <f>G432</f>
        <v>8427.5</v>
      </c>
      <c r="H431" s="133">
        <f aca="true" t="shared" si="57" ref="H431:J432">H432</f>
        <v>8428.5</v>
      </c>
      <c r="I431" s="134">
        <f t="shared" si="57"/>
        <v>-600</v>
      </c>
      <c r="J431" s="133">
        <f t="shared" si="57"/>
        <v>7827.5</v>
      </c>
      <c r="K431" s="114"/>
    </row>
    <row r="432" spans="1:12" s="63" customFormat="1" ht="25.5">
      <c r="A432" s="64"/>
      <c r="B432" s="129" t="s">
        <v>77</v>
      </c>
      <c r="C432" s="130" t="s">
        <v>34</v>
      </c>
      <c r="D432" s="152" t="s">
        <v>266</v>
      </c>
      <c r="E432" s="153" t="s">
        <v>169</v>
      </c>
      <c r="F432" s="204">
        <v>600</v>
      </c>
      <c r="G432" s="133">
        <f>G433</f>
        <v>8427.5</v>
      </c>
      <c r="H432" s="133">
        <f t="shared" si="57"/>
        <v>8428.5</v>
      </c>
      <c r="I432" s="134">
        <f t="shared" si="57"/>
        <v>-600</v>
      </c>
      <c r="J432" s="133">
        <f t="shared" si="57"/>
        <v>7827.5</v>
      </c>
      <c r="K432" s="114"/>
      <c r="L432" s="67"/>
    </row>
    <row r="433" spans="1:12" s="63" customFormat="1" ht="12.75">
      <c r="A433" s="64"/>
      <c r="B433" s="129" t="s">
        <v>78</v>
      </c>
      <c r="C433" s="347" t="s">
        <v>34</v>
      </c>
      <c r="D433" s="152" t="s">
        <v>266</v>
      </c>
      <c r="E433" s="153" t="s">
        <v>169</v>
      </c>
      <c r="F433" s="204" t="s">
        <v>79</v>
      </c>
      <c r="G433" s="133">
        <v>8427.5</v>
      </c>
      <c r="H433" s="133">
        <v>8428.5</v>
      </c>
      <c r="I433" s="134">
        <v>-600</v>
      </c>
      <c r="J433" s="135">
        <f>G433+I433</f>
        <v>7827.5</v>
      </c>
      <c r="K433" s="114"/>
      <c r="L433" s="67"/>
    </row>
    <row r="434" spans="1:12" s="63" customFormat="1" ht="25.5">
      <c r="A434" s="64"/>
      <c r="B434" s="129" t="s">
        <v>130</v>
      </c>
      <c r="C434" s="130" t="s">
        <v>34</v>
      </c>
      <c r="D434" s="131" t="s">
        <v>266</v>
      </c>
      <c r="E434" s="126" t="s">
        <v>141</v>
      </c>
      <c r="F434" s="132"/>
      <c r="G434" s="133">
        <f>G435</f>
        <v>59</v>
      </c>
      <c r="H434" s="133">
        <f aca="true" t="shared" si="58" ref="H434:J435">H435</f>
        <v>60</v>
      </c>
      <c r="I434" s="134">
        <f t="shared" si="58"/>
        <v>-22</v>
      </c>
      <c r="J434" s="133">
        <f t="shared" si="58"/>
        <v>37</v>
      </c>
      <c r="K434" s="114"/>
      <c r="L434" s="67"/>
    </row>
    <row r="435" spans="1:12" s="63" customFormat="1" ht="51">
      <c r="A435" s="99"/>
      <c r="B435" s="129" t="s">
        <v>174</v>
      </c>
      <c r="C435" s="347" t="s">
        <v>34</v>
      </c>
      <c r="D435" s="131" t="s">
        <v>266</v>
      </c>
      <c r="E435" s="126" t="s">
        <v>141</v>
      </c>
      <c r="F435" s="132">
        <v>100</v>
      </c>
      <c r="G435" s="133">
        <f>G436</f>
        <v>59</v>
      </c>
      <c r="H435" s="133">
        <f t="shared" si="58"/>
        <v>60</v>
      </c>
      <c r="I435" s="134">
        <f t="shared" si="58"/>
        <v>-22</v>
      </c>
      <c r="J435" s="133">
        <f t="shared" si="58"/>
        <v>37</v>
      </c>
      <c r="K435" s="114"/>
      <c r="L435" s="67"/>
    </row>
    <row r="436" spans="1:12" s="63" customFormat="1" ht="25.5">
      <c r="A436" s="99"/>
      <c r="B436" s="129" t="s">
        <v>156</v>
      </c>
      <c r="C436" s="130" t="s">
        <v>34</v>
      </c>
      <c r="D436" s="131" t="s">
        <v>266</v>
      </c>
      <c r="E436" s="126" t="s">
        <v>141</v>
      </c>
      <c r="F436" s="132">
        <v>120</v>
      </c>
      <c r="G436" s="133">
        <v>59</v>
      </c>
      <c r="H436" s="133">
        <v>60</v>
      </c>
      <c r="I436" s="134">
        <v>-22</v>
      </c>
      <c r="J436" s="135">
        <f>G436+I436</f>
        <v>37</v>
      </c>
      <c r="K436" s="114"/>
      <c r="L436" s="67"/>
    </row>
    <row r="437" spans="1:12" s="63" customFormat="1" ht="57.75" customHeight="1">
      <c r="A437" s="64"/>
      <c r="B437" s="311" t="s">
        <v>172</v>
      </c>
      <c r="C437" s="347" t="s">
        <v>34</v>
      </c>
      <c r="D437" s="348" t="s">
        <v>266</v>
      </c>
      <c r="E437" s="167" t="s">
        <v>173</v>
      </c>
      <c r="F437" s="349"/>
      <c r="G437" s="133">
        <f>G438</f>
        <v>5046.1</v>
      </c>
      <c r="H437" s="133">
        <f aca="true" t="shared" si="59" ref="H437:J438">H438</f>
        <v>5047.1</v>
      </c>
      <c r="I437" s="134">
        <f t="shared" si="59"/>
        <v>0</v>
      </c>
      <c r="J437" s="133">
        <f t="shared" si="59"/>
        <v>5046.1</v>
      </c>
      <c r="K437" s="114"/>
      <c r="L437" s="67"/>
    </row>
    <row r="438" spans="1:12" s="63" customFormat="1" ht="12.75">
      <c r="A438" s="64"/>
      <c r="B438" s="311" t="s">
        <v>213</v>
      </c>
      <c r="C438" s="130" t="s">
        <v>34</v>
      </c>
      <c r="D438" s="348" t="s">
        <v>266</v>
      </c>
      <c r="E438" s="167" t="s">
        <v>173</v>
      </c>
      <c r="F438" s="349" t="s">
        <v>227</v>
      </c>
      <c r="G438" s="133">
        <f>G439</f>
        <v>5046.1</v>
      </c>
      <c r="H438" s="133">
        <f t="shared" si="59"/>
        <v>5047.1</v>
      </c>
      <c r="I438" s="134">
        <f t="shared" si="59"/>
        <v>0</v>
      </c>
      <c r="J438" s="133">
        <f t="shared" si="59"/>
        <v>5046.1</v>
      </c>
      <c r="K438" s="114"/>
      <c r="L438" s="67"/>
    </row>
    <row r="439" spans="1:12" s="63" customFormat="1" ht="12.75">
      <c r="A439" s="64"/>
      <c r="B439" s="311" t="s">
        <v>164</v>
      </c>
      <c r="C439" s="347" t="s">
        <v>34</v>
      </c>
      <c r="D439" s="348" t="s">
        <v>266</v>
      </c>
      <c r="E439" s="167" t="s">
        <v>173</v>
      </c>
      <c r="F439" s="349" t="s">
        <v>165</v>
      </c>
      <c r="G439" s="133">
        <v>5046.1</v>
      </c>
      <c r="H439" s="133">
        <v>5047.1</v>
      </c>
      <c r="I439" s="134"/>
      <c r="J439" s="135">
        <f>G439+I439</f>
        <v>5046.1</v>
      </c>
      <c r="K439" s="114"/>
      <c r="L439" s="67"/>
    </row>
    <row r="440" spans="1:11" ht="41.25" customHeight="1">
      <c r="A440" s="78"/>
      <c r="B440" s="129" t="s">
        <v>129</v>
      </c>
      <c r="C440" s="130" t="s">
        <v>34</v>
      </c>
      <c r="D440" s="131" t="s">
        <v>266</v>
      </c>
      <c r="E440" s="126" t="s">
        <v>177</v>
      </c>
      <c r="F440" s="132"/>
      <c r="G440" s="133">
        <f>G441</f>
        <v>128.1</v>
      </c>
      <c r="H440" s="133">
        <f aca="true" t="shared" si="60" ref="H440:J441">H441</f>
        <v>129.1</v>
      </c>
      <c r="I440" s="134">
        <f t="shared" si="60"/>
        <v>0</v>
      </c>
      <c r="J440" s="133">
        <f t="shared" si="60"/>
        <v>128.1</v>
      </c>
      <c r="K440" s="114"/>
    </row>
    <row r="441" spans="1:12" s="63" customFormat="1" ht="12.75">
      <c r="A441" s="64"/>
      <c r="B441" s="129" t="s">
        <v>151</v>
      </c>
      <c r="C441" s="347" t="s">
        <v>34</v>
      </c>
      <c r="D441" s="131" t="s">
        <v>266</v>
      </c>
      <c r="E441" s="126" t="s">
        <v>177</v>
      </c>
      <c r="F441" s="132" t="s">
        <v>152</v>
      </c>
      <c r="G441" s="133">
        <f>G442</f>
        <v>128.1</v>
      </c>
      <c r="H441" s="133">
        <f t="shared" si="60"/>
        <v>129.1</v>
      </c>
      <c r="I441" s="134">
        <f t="shared" si="60"/>
        <v>0</v>
      </c>
      <c r="J441" s="133">
        <f t="shared" si="60"/>
        <v>128.1</v>
      </c>
      <c r="K441" s="114"/>
      <c r="L441" s="67"/>
    </row>
    <row r="442" spans="1:12" s="63" customFormat="1" ht="25.5">
      <c r="A442" s="64"/>
      <c r="B442" s="129" t="s">
        <v>153</v>
      </c>
      <c r="C442" s="130" t="s">
        <v>34</v>
      </c>
      <c r="D442" s="131" t="s">
        <v>266</v>
      </c>
      <c r="E442" s="126" t="s">
        <v>177</v>
      </c>
      <c r="F442" s="132" t="s">
        <v>154</v>
      </c>
      <c r="G442" s="133">
        <v>128.1</v>
      </c>
      <c r="H442" s="133">
        <v>129.1</v>
      </c>
      <c r="I442" s="134"/>
      <c r="J442" s="135">
        <f>G442+I442</f>
        <v>128.1</v>
      </c>
      <c r="K442" s="114"/>
      <c r="L442" s="67"/>
    </row>
    <row r="443" spans="1:12" s="63" customFormat="1" ht="12.75">
      <c r="A443" s="64"/>
      <c r="B443" s="129" t="s">
        <v>42</v>
      </c>
      <c r="C443" s="347" t="s">
        <v>34</v>
      </c>
      <c r="D443" s="131" t="s">
        <v>266</v>
      </c>
      <c r="E443" s="126" t="s">
        <v>71</v>
      </c>
      <c r="F443" s="132"/>
      <c r="G443" s="133">
        <f>G444</f>
        <v>3092</v>
      </c>
      <c r="H443" s="133">
        <f aca="true" t="shared" si="61" ref="H443:J444">H444</f>
        <v>3093</v>
      </c>
      <c r="I443" s="134">
        <f t="shared" si="61"/>
        <v>192</v>
      </c>
      <c r="J443" s="133">
        <f t="shared" si="61"/>
        <v>3284</v>
      </c>
      <c r="K443" s="114"/>
      <c r="L443" s="67"/>
    </row>
    <row r="444" spans="1:11" ht="12.75">
      <c r="A444" s="78"/>
      <c r="B444" s="129" t="s">
        <v>151</v>
      </c>
      <c r="C444" s="130" t="s">
        <v>34</v>
      </c>
      <c r="D444" s="131" t="s">
        <v>266</v>
      </c>
      <c r="E444" s="126" t="s">
        <v>71</v>
      </c>
      <c r="F444" s="132" t="s">
        <v>152</v>
      </c>
      <c r="G444" s="133">
        <f>G445</f>
        <v>3092</v>
      </c>
      <c r="H444" s="133">
        <f t="shared" si="61"/>
        <v>3093</v>
      </c>
      <c r="I444" s="134">
        <f t="shared" si="61"/>
        <v>192</v>
      </c>
      <c r="J444" s="133">
        <f t="shared" si="61"/>
        <v>3284</v>
      </c>
      <c r="K444" s="114"/>
    </row>
    <row r="445" spans="1:11" ht="25.5">
      <c r="A445" s="78"/>
      <c r="B445" s="129" t="s">
        <v>153</v>
      </c>
      <c r="C445" s="347" t="s">
        <v>34</v>
      </c>
      <c r="D445" s="131" t="s">
        <v>266</v>
      </c>
      <c r="E445" s="126" t="s">
        <v>71</v>
      </c>
      <c r="F445" s="132" t="s">
        <v>154</v>
      </c>
      <c r="G445" s="133">
        <v>3092</v>
      </c>
      <c r="H445" s="133">
        <v>3093</v>
      </c>
      <c r="I445" s="134">
        <v>192</v>
      </c>
      <c r="J445" s="135">
        <f>G445+I445</f>
        <v>3284</v>
      </c>
      <c r="K445" s="114"/>
    </row>
    <row r="446" spans="1:12" s="63" customFormat="1" ht="12.75">
      <c r="A446" s="64"/>
      <c r="B446" s="129"/>
      <c r="C446" s="130"/>
      <c r="D446" s="131"/>
      <c r="E446" s="126"/>
      <c r="F446" s="132"/>
      <c r="G446" s="133"/>
      <c r="H446" s="133"/>
      <c r="I446" s="134"/>
      <c r="J446" s="133"/>
      <c r="K446" s="114"/>
      <c r="L446" s="67"/>
    </row>
    <row r="447" spans="1:12" s="75" customFormat="1" ht="31.5">
      <c r="A447" s="87"/>
      <c r="B447" s="351" t="s">
        <v>38</v>
      </c>
      <c r="C447" s="337" t="s">
        <v>39</v>
      </c>
      <c r="D447" s="338" t="s">
        <v>266</v>
      </c>
      <c r="E447" s="191" t="s">
        <v>267</v>
      </c>
      <c r="F447" s="339"/>
      <c r="G447" s="334">
        <f>G448+G454+G457+G453</f>
        <v>12779.699999999999</v>
      </c>
      <c r="H447" s="334">
        <f>H448+H454+H457+H453</f>
        <v>3353</v>
      </c>
      <c r="I447" s="334">
        <f>I448+I454+I457+I453</f>
        <v>0</v>
      </c>
      <c r="J447" s="334">
        <f>J448+J454+J457+J453</f>
        <v>12779.699999999999</v>
      </c>
      <c r="K447" s="114"/>
      <c r="L447" s="76"/>
    </row>
    <row r="448" spans="1:12" s="63" customFormat="1" ht="25.5">
      <c r="A448" s="94"/>
      <c r="B448" s="129" t="s">
        <v>250</v>
      </c>
      <c r="C448" s="322" t="s">
        <v>39</v>
      </c>
      <c r="D448" s="152" t="s">
        <v>266</v>
      </c>
      <c r="E448" s="153" t="s">
        <v>176</v>
      </c>
      <c r="F448" s="204"/>
      <c r="G448" s="133">
        <f>G449</f>
        <v>9524.8</v>
      </c>
      <c r="H448" s="133">
        <f aca="true" t="shared" si="62" ref="H448:J449">H449</f>
        <v>2001</v>
      </c>
      <c r="I448" s="134">
        <f t="shared" si="62"/>
        <v>0</v>
      </c>
      <c r="J448" s="133">
        <f t="shared" si="62"/>
        <v>9524.8</v>
      </c>
      <c r="K448" s="114"/>
      <c r="L448" s="67"/>
    </row>
    <row r="449" spans="1:12" s="63" customFormat="1" ht="25.5">
      <c r="A449" s="94"/>
      <c r="B449" s="129" t="s">
        <v>162</v>
      </c>
      <c r="C449" s="322" t="s">
        <v>39</v>
      </c>
      <c r="D449" s="152" t="s">
        <v>266</v>
      </c>
      <c r="E449" s="153" t="s">
        <v>176</v>
      </c>
      <c r="F449" s="204" t="s">
        <v>163</v>
      </c>
      <c r="G449" s="133">
        <f>G450</f>
        <v>9524.8</v>
      </c>
      <c r="H449" s="133">
        <f t="shared" si="62"/>
        <v>2001</v>
      </c>
      <c r="I449" s="134">
        <f t="shared" si="62"/>
        <v>0</v>
      </c>
      <c r="J449" s="133">
        <f t="shared" si="62"/>
        <v>9524.8</v>
      </c>
      <c r="K449" s="114"/>
      <c r="L449" s="67"/>
    </row>
    <row r="450" spans="1:12" s="63" customFormat="1" ht="18.75">
      <c r="A450" s="94"/>
      <c r="B450" s="129" t="s">
        <v>49</v>
      </c>
      <c r="C450" s="322" t="s">
        <v>39</v>
      </c>
      <c r="D450" s="152" t="s">
        <v>266</v>
      </c>
      <c r="E450" s="153" t="s">
        <v>176</v>
      </c>
      <c r="F450" s="204" t="s">
        <v>80</v>
      </c>
      <c r="G450" s="133">
        <v>9524.8</v>
      </c>
      <c r="H450" s="367">
        <v>2001</v>
      </c>
      <c r="I450" s="368">
        <v>0</v>
      </c>
      <c r="J450" s="369">
        <f>G450+I450</f>
        <v>9524.8</v>
      </c>
      <c r="K450" s="114"/>
      <c r="L450" s="67"/>
    </row>
    <row r="451" spans="1:12" s="63" customFormat="1" ht="16.5" customHeight="1">
      <c r="A451" s="94"/>
      <c r="B451" s="319" t="s">
        <v>294</v>
      </c>
      <c r="C451" s="124" t="s">
        <v>39</v>
      </c>
      <c r="D451" s="124" t="s">
        <v>266</v>
      </c>
      <c r="E451" s="125" t="s">
        <v>293</v>
      </c>
      <c r="F451" s="126"/>
      <c r="G451" s="133">
        <f>G452</f>
        <v>1870.1</v>
      </c>
      <c r="H451" s="367"/>
      <c r="I451" s="368">
        <f>I452</f>
        <v>0</v>
      </c>
      <c r="J451" s="369">
        <f>J452</f>
        <v>1870.1</v>
      </c>
      <c r="K451" s="114"/>
      <c r="L451" s="67"/>
    </row>
    <row r="452" spans="1:12" s="63" customFormat="1" ht="18.75">
      <c r="A452" s="94"/>
      <c r="B452" s="120" t="s">
        <v>213</v>
      </c>
      <c r="C452" s="124" t="s">
        <v>39</v>
      </c>
      <c r="D452" s="124" t="s">
        <v>266</v>
      </c>
      <c r="E452" s="125" t="s">
        <v>293</v>
      </c>
      <c r="F452" s="126" t="s">
        <v>227</v>
      </c>
      <c r="G452" s="133">
        <f>G453</f>
        <v>1870.1</v>
      </c>
      <c r="H452" s="367"/>
      <c r="I452" s="368">
        <f>I453</f>
        <v>0</v>
      </c>
      <c r="J452" s="369">
        <f>J453</f>
        <v>1870.1</v>
      </c>
      <c r="K452" s="114"/>
      <c r="L452" s="67"/>
    </row>
    <row r="453" spans="1:12" s="63" customFormat="1" ht="18.75">
      <c r="A453" s="94"/>
      <c r="B453" s="293" t="s">
        <v>228</v>
      </c>
      <c r="C453" s="124" t="s">
        <v>39</v>
      </c>
      <c r="D453" s="124" t="s">
        <v>266</v>
      </c>
      <c r="E453" s="125" t="s">
        <v>293</v>
      </c>
      <c r="F453" s="126" t="s">
        <v>285</v>
      </c>
      <c r="G453" s="133">
        <v>1870.1</v>
      </c>
      <c r="H453" s="367"/>
      <c r="I453" s="368">
        <v>0</v>
      </c>
      <c r="J453" s="369">
        <f>I453+G453</f>
        <v>1870.1</v>
      </c>
      <c r="K453" s="114"/>
      <c r="L453" s="67"/>
    </row>
    <row r="454" spans="1:12" s="63" customFormat="1" ht="25.5">
      <c r="A454" s="94"/>
      <c r="B454" s="308" t="s">
        <v>250</v>
      </c>
      <c r="C454" s="130" t="s">
        <v>39</v>
      </c>
      <c r="D454" s="131" t="s">
        <v>266</v>
      </c>
      <c r="E454" s="126" t="s">
        <v>60</v>
      </c>
      <c r="F454" s="132"/>
      <c r="G454" s="133">
        <f>G455</f>
        <v>1379.8</v>
      </c>
      <c r="H454" s="367">
        <f aca="true" t="shared" si="63" ref="H454:J455">H455</f>
        <v>676</v>
      </c>
      <c r="I454" s="368">
        <f t="shared" si="63"/>
        <v>0</v>
      </c>
      <c r="J454" s="370">
        <f t="shared" si="63"/>
        <v>1379.8</v>
      </c>
      <c r="K454" s="114"/>
      <c r="L454" s="67"/>
    </row>
    <row r="455" spans="1:12" s="63" customFormat="1" ht="25.5">
      <c r="A455" s="94"/>
      <c r="B455" s="129" t="s">
        <v>162</v>
      </c>
      <c r="C455" s="322" t="s">
        <v>39</v>
      </c>
      <c r="D455" s="152" t="s">
        <v>266</v>
      </c>
      <c r="E455" s="153" t="s">
        <v>60</v>
      </c>
      <c r="F455" s="204" t="s">
        <v>163</v>
      </c>
      <c r="G455" s="133">
        <f>G456</f>
        <v>1379.8</v>
      </c>
      <c r="H455" s="367">
        <f t="shared" si="63"/>
        <v>676</v>
      </c>
      <c r="I455" s="368">
        <f t="shared" si="63"/>
        <v>0</v>
      </c>
      <c r="J455" s="370">
        <f t="shared" si="63"/>
        <v>1379.8</v>
      </c>
      <c r="K455" s="114"/>
      <c r="L455" s="67"/>
    </row>
    <row r="456" spans="1:12" s="63" customFormat="1" ht="18.75">
      <c r="A456" s="94"/>
      <c r="B456" s="129" t="s">
        <v>49</v>
      </c>
      <c r="C456" s="322" t="s">
        <v>39</v>
      </c>
      <c r="D456" s="152" t="s">
        <v>266</v>
      </c>
      <c r="E456" s="153" t="s">
        <v>60</v>
      </c>
      <c r="F456" s="204" t="s">
        <v>80</v>
      </c>
      <c r="G456" s="133">
        <v>1379.8</v>
      </c>
      <c r="H456" s="367">
        <v>676</v>
      </c>
      <c r="I456" s="368">
        <v>0</v>
      </c>
      <c r="J456" s="369">
        <f>G456+I456</f>
        <v>1379.8</v>
      </c>
      <c r="K456" s="114"/>
      <c r="L456" s="67"/>
    </row>
    <row r="457" spans="1:12" s="63" customFormat="1" ht="25.5">
      <c r="A457" s="113"/>
      <c r="B457" s="120" t="s">
        <v>334</v>
      </c>
      <c r="C457" s="243" t="s">
        <v>39</v>
      </c>
      <c r="D457" s="124" t="s">
        <v>266</v>
      </c>
      <c r="E457" s="125" t="s">
        <v>336</v>
      </c>
      <c r="F457" s="126"/>
      <c r="G457" s="371">
        <f>G458</f>
        <v>5</v>
      </c>
      <c r="H457" s="371">
        <f>H458</f>
        <v>676</v>
      </c>
      <c r="I457" s="372">
        <f>I458</f>
        <v>0</v>
      </c>
      <c r="J457" s="372">
        <f>J458</f>
        <v>5</v>
      </c>
      <c r="K457" s="114"/>
      <c r="L457" s="67"/>
    </row>
    <row r="458" spans="1:12" s="63" customFormat="1" ht="25.5">
      <c r="A458" s="113"/>
      <c r="B458" s="120" t="s">
        <v>335</v>
      </c>
      <c r="C458" s="242" t="s">
        <v>39</v>
      </c>
      <c r="D458" s="154" t="s">
        <v>266</v>
      </c>
      <c r="E458" s="155" t="s">
        <v>337</v>
      </c>
      <c r="F458" s="153"/>
      <c r="G458" s="133">
        <f>G459</f>
        <v>5</v>
      </c>
      <c r="H458" s="367">
        <f aca="true" t="shared" si="64" ref="H458:J459">H459</f>
        <v>676</v>
      </c>
      <c r="I458" s="368">
        <f t="shared" si="64"/>
        <v>0</v>
      </c>
      <c r="J458" s="370">
        <f t="shared" si="64"/>
        <v>5</v>
      </c>
      <c r="K458" s="114"/>
      <c r="L458" s="67"/>
    </row>
    <row r="459" spans="1:12" s="63" customFormat="1" ht="25.5">
      <c r="A459" s="113"/>
      <c r="B459" s="120" t="s">
        <v>162</v>
      </c>
      <c r="C459" s="242" t="s">
        <v>39</v>
      </c>
      <c r="D459" s="154" t="s">
        <v>266</v>
      </c>
      <c r="E459" s="155" t="s">
        <v>337</v>
      </c>
      <c r="F459" s="153" t="s">
        <v>163</v>
      </c>
      <c r="G459" s="133">
        <f>G460</f>
        <v>5</v>
      </c>
      <c r="H459" s="367">
        <f t="shared" si="64"/>
        <v>676</v>
      </c>
      <c r="I459" s="368">
        <f t="shared" si="64"/>
        <v>0</v>
      </c>
      <c r="J459" s="370">
        <f t="shared" si="64"/>
        <v>5</v>
      </c>
      <c r="K459" s="114"/>
      <c r="L459" s="67"/>
    </row>
    <row r="460" spans="1:12" s="63" customFormat="1" ht="18.75">
      <c r="A460" s="113"/>
      <c r="B460" s="120" t="s">
        <v>49</v>
      </c>
      <c r="C460" s="243" t="s">
        <v>39</v>
      </c>
      <c r="D460" s="124" t="s">
        <v>266</v>
      </c>
      <c r="E460" s="125" t="s">
        <v>337</v>
      </c>
      <c r="F460" s="126" t="s">
        <v>80</v>
      </c>
      <c r="G460" s="133">
        <v>5</v>
      </c>
      <c r="H460" s="367">
        <v>676</v>
      </c>
      <c r="I460" s="368">
        <v>0</v>
      </c>
      <c r="J460" s="369">
        <f>G460+I460</f>
        <v>5</v>
      </c>
      <c r="K460" s="114"/>
      <c r="L460" s="67"/>
    </row>
    <row r="461" spans="1:12" s="63" customFormat="1" ht="9" customHeight="1">
      <c r="A461" s="86"/>
      <c r="B461" s="129"/>
      <c r="C461" s="130"/>
      <c r="D461" s="131"/>
      <c r="E461" s="126"/>
      <c r="F461" s="132"/>
      <c r="G461" s="133"/>
      <c r="H461" s="367"/>
      <c r="I461" s="368"/>
      <c r="J461" s="370"/>
      <c r="K461" s="114"/>
      <c r="L461" s="67"/>
    </row>
    <row r="462" spans="1:12" s="75" customFormat="1" ht="40.5" customHeight="1">
      <c r="A462" s="87"/>
      <c r="B462" s="351" t="s">
        <v>308</v>
      </c>
      <c r="C462" s="337" t="s">
        <v>309</v>
      </c>
      <c r="D462" s="338" t="s">
        <v>266</v>
      </c>
      <c r="E462" s="191" t="s">
        <v>267</v>
      </c>
      <c r="F462" s="339"/>
      <c r="G462" s="334">
        <f>G466+G469+G463</f>
        <v>815.1</v>
      </c>
      <c r="H462" s="334">
        <f>H466+H469+H463</f>
        <v>601</v>
      </c>
      <c r="I462" s="334">
        <f>I466+I469+I463</f>
        <v>70</v>
      </c>
      <c r="J462" s="334">
        <f>J466+J469+J463</f>
        <v>885.1</v>
      </c>
      <c r="K462" s="114"/>
      <c r="L462" s="76"/>
    </row>
    <row r="463" spans="1:12" s="75" customFormat="1" ht="27" customHeight="1">
      <c r="A463" s="87"/>
      <c r="B463" s="120" t="s">
        <v>98</v>
      </c>
      <c r="C463" s="124" t="s">
        <v>309</v>
      </c>
      <c r="D463" s="124" t="s">
        <v>266</v>
      </c>
      <c r="E463" s="125" t="s">
        <v>63</v>
      </c>
      <c r="F463" s="339"/>
      <c r="G463" s="334">
        <f>G464</f>
        <v>0</v>
      </c>
      <c r="H463" s="334"/>
      <c r="I463" s="133">
        <f>I464</f>
        <v>70</v>
      </c>
      <c r="J463" s="133">
        <f>J464</f>
        <v>70</v>
      </c>
      <c r="K463" s="114"/>
      <c r="L463" s="76"/>
    </row>
    <row r="464" spans="1:12" s="75" customFormat="1" ht="23.25" customHeight="1">
      <c r="A464" s="87"/>
      <c r="B464" s="120" t="s">
        <v>157</v>
      </c>
      <c r="C464" s="124" t="s">
        <v>309</v>
      </c>
      <c r="D464" s="124" t="s">
        <v>266</v>
      </c>
      <c r="E464" s="125" t="s">
        <v>63</v>
      </c>
      <c r="F464" s="132" t="s">
        <v>227</v>
      </c>
      <c r="G464" s="334">
        <f>G465</f>
        <v>0</v>
      </c>
      <c r="H464" s="334"/>
      <c r="I464" s="133">
        <f>I465</f>
        <v>70</v>
      </c>
      <c r="J464" s="133">
        <f>J465</f>
        <v>70</v>
      </c>
      <c r="K464" s="114"/>
      <c r="L464" s="76"/>
    </row>
    <row r="465" spans="1:12" s="75" customFormat="1" ht="14.25" customHeight="1">
      <c r="A465" s="87"/>
      <c r="B465" s="120" t="s">
        <v>213</v>
      </c>
      <c r="C465" s="124" t="s">
        <v>309</v>
      </c>
      <c r="D465" s="124" t="s">
        <v>266</v>
      </c>
      <c r="E465" s="125" t="s">
        <v>63</v>
      </c>
      <c r="F465" s="132" t="s">
        <v>285</v>
      </c>
      <c r="G465" s="334">
        <v>0</v>
      </c>
      <c r="H465" s="334"/>
      <c r="I465" s="133">
        <v>70</v>
      </c>
      <c r="J465" s="133">
        <v>70</v>
      </c>
      <c r="K465" s="114"/>
      <c r="L465" s="76"/>
    </row>
    <row r="466" spans="1:11" ht="21.75" customHeight="1">
      <c r="A466" s="107"/>
      <c r="B466" s="129" t="s">
        <v>311</v>
      </c>
      <c r="C466" s="130" t="s">
        <v>309</v>
      </c>
      <c r="D466" s="131" t="s">
        <v>266</v>
      </c>
      <c r="E466" s="126" t="s">
        <v>310</v>
      </c>
      <c r="F466" s="132"/>
      <c r="G466" s="133">
        <f aca="true" t="shared" si="65" ref="G466:J467">G467</f>
        <v>600</v>
      </c>
      <c r="H466" s="133">
        <f t="shared" si="65"/>
        <v>601</v>
      </c>
      <c r="I466" s="134">
        <f t="shared" si="65"/>
        <v>0</v>
      </c>
      <c r="J466" s="133">
        <f t="shared" si="65"/>
        <v>600</v>
      </c>
      <c r="K466" s="114"/>
    </row>
    <row r="467" spans="1:12" s="63" customFormat="1" ht="27" customHeight="1">
      <c r="A467" s="86"/>
      <c r="B467" s="129" t="s">
        <v>162</v>
      </c>
      <c r="C467" s="322" t="s">
        <v>309</v>
      </c>
      <c r="D467" s="152" t="s">
        <v>266</v>
      </c>
      <c r="E467" s="153" t="s">
        <v>310</v>
      </c>
      <c r="F467" s="204" t="s">
        <v>163</v>
      </c>
      <c r="G467" s="133">
        <f t="shared" si="65"/>
        <v>600</v>
      </c>
      <c r="H467" s="133">
        <f t="shared" si="65"/>
        <v>601</v>
      </c>
      <c r="I467" s="134">
        <f t="shared" si="65"/>
        <v>0</v>
      </c>
      <c r="J467" s="133">
        <f t="shared" si="65"/>
        <v>600</v>
      </c>
      <c r="K467" s="114"/>
      <c r="L467" s="67"/>
    </row>
    <row r="468" spans="1:12" s="63" customFormat="1" ht="26.25" customHeight="1">
      <c r="A468" s="86"/>
      <c r="B468" s="129" t="s">
        <v>49</v>
      </c>
      <c r="C468" s="322" t="s">
        <v>309</v>
      </c>
      <c r="D468" s="152" t="s">
        <v>266</v>
      </c>
      <c r="E468" s="153" t="s">
        <v>310</v>
      </c>
      <c r="F468" s="204" t="s">
        <v>80</v>
      </c>
      <c r="G468" s="133">
        <v>600</v>
      </c>
      <c r="H468" s="133">
        <v>601</v>
      </c>
      <c r="I468" s="134"/>
      <c r="J468" s="135">
        <f>G468+I468</f>
        <v>600</v>
      </c>
      <c r="K468" s="114"/>
      <c r="L468" s="67"/>
    </row>
    <row r="469" spans="1:12" s="63" customFormat="1" ht="26.25" customHeight="1">
      <c r="A469" s="86"/>
      <c r="B469" s="288" t="s">
        <v>354</v>
      </c>
      <c r="C469" s="322" t="s">
        <v>309</v>
      </c>
      <c r="D469" s="152" t="s">
        <v>266</v>
      </c>
      <c r="E469" s="153" t="s">
        <v>353</v>
      </c>
      <c r="F469" s="204"/>
      <c r="G469" s="133">
        <f>G470</f>
        <v>215.1</v>
      </c>
      <c r="H469" s="133">
        <f aca="true" t="shared" si="66" ref="H469:J470">H470</f>
        <v>0</v>
      </c>
      <c r="I469" s="133">
        <f t="shared" si="66"/>
        <v>0</v>
      </c>
      <c r="J469" s="133">
        <f t="shared" si="66"/>
        <v>215.1</v>
      </c>
      <c r="K469" s="114"/>
      <c r="L469" s="67"/>
    </row>
    <row r="470" spans="1:12" s="63" customFormat="1" ht="21" customHeight="1">
      <c r="A470" s="86"/>
      <c r="B470" s="120" t="s">
        <v>213</v>
      </c>
      <c r="C470" s="322" t="s">
        <v>309</v>
      </c>
      <c r="D470" s="152" t="s">
        <v>266</v>
      </c>
      <c r="E470" s="153" t="s">
        <v>353</v>
      </c>
      <c r="F470" s="204" t="s">
        <v>227</v>
      </c>
      <c r="G470" s="133">
        <f>G471</f>
        <v>215.1</v>
      </c>
      <c r="H470" s="133">
        <f t="shared" si="66"/>
        <v>0</v>
      </c>
      <c r="I470" s="133"/>
      <c r="J470" s="133">
        <f t="shared" si="66"/>
        <v>215.1</v>
      </c>
      <c r="K470" s="114"/>
      <c r="L470" s="67"/>
    </row>
    <row r="471" spans="1:12" s="63" customFormat="1" ht="12" customHeight="1">
      <c r="A471" s="86"/>
      <c r="B471" s="296" t="s">
        <v>166</v>
      </c>
      <c r="C471" s="322" t="s">
        <v>309</v>
      </c>
      <c r="D471" s="152" t="s">
        <v>266</v>
      </c>
      <c r="E471" s="153" t="s">
        <v>353</v>
      </c>
      <c r="F471" s="204" t="s">
        <v>175</v>
      </c>
      <c r="G471" s="133">
        <v>215.1</v>
      </c>
      <c r="H471" s="133"/>
      <c r="I471" s="134"/>
      <c r="J471" s="135">
        <f>G471+I471</f>
        <v>215.1</v>
      </c>
      <c r="K471" s="114"/>
      <c r="L471" s="67"/>
    </row>
    <row r="472" spans="1:12" s="63" customFormat="1" ht="11.25" customHeight="1">
      <c r="A472" s="86"/>
      <c r="B472" s="129"/>
      <c r="C472" s="322"/>
      <c r="D472" s="152"/>
      <c r="E472" s="153"/>
      <c r="F472" s="204"/>
      <c r="G472" s="133"/>
      <c r="H472" s="133"/>
      <c r="I472" s="134"/>
      <c r="J472" s="133"/>
      <c r="K472" s="114"/>
      <c r="L472" s="67"/>
    </row>
    <row r="473" spans="1:12" s="63" customFormat="1" ht="35.25" customHeight="1">
      <c r="A473" s="86"/>
      <c r="B473" s="351" t="s">
        <v>340</v>
      </c>
      <c r="C473" s="354" t="s">
        <v>341</v>
      </c>
      <c r="D473" s="355" t="s">
        <v>266</v>
      </c>
      <c r="E473" s="373" t="s">
        <v>267</v>
      </c>
      <c r="F473" s="204"/>
      <c r="G473" s="334">
        <f>G474+G477</f>
        <v>105</v>
      </c>
      <c r="H473" s="334">
        <f>H474+H477</f>
        <v>0</v>
      </c>
      <c r="I473" s="334">
        <f>I474+I477</f>
        <v>0</v>
      </c>
      <c r="J473" s="334">
        <f>J474+J477</f>
        <v>105</v>
      </c>
      <c r="K473" s="114"/>
      <c r="L473" s="67"/>
    </row>
    <row r="474" spans="1:12" s="63" customFormat="1" ht="46.5" customHeight="1">
      <c r="A474" s="86"/>
      <c r="B474" s="293" t="s">
        <v>342</v>
      </c>
      <c r="C474" s="322" t="s">
        <v>341</v>
      </c>
      <c r="D474" s="152" t="s">
        <v>266</v>
      </c>
      <c r="E474" s="153" t="s">
        <v>345</v>
      </c>
      <c r="F474" s="204"/>
      <c r="G474" s="133">
        <f>G475</f>
        <v>100</v>
      </c>
      <c r="H474" s="133">
        <f aca="true" t="shared" si="67" ref="H474:J475">H475</f>
        <v>0</v>
      </c>
      <c r="I474" s="133">
        <f t="shared" si="67"/>
        <v>0</v>
      </c>
      <c r="J474" s="133">
        <f t="shared" si="67"/>
        <v>100</v>
      </c>
      <c r="K474" s="114"/>
      <c r="L474" s="67"/>
    </row>
    <row r="475" spans="1:12" s="63" customFormat="1" ht="18.75" customHeight="1">
      <c r="A475" s="86"/>
      <c r="B475" s="120" t="s">
        <v>157</v>
      </c>
      <c r="C475" s="322" t="s">
        <v>341</v>
      </c>
      <c r="D475" s="152" t="s">
        <v>266</v>
      </c>
      <c r="E475" s="153" t="s">
        <v>345</v>
      </c>
      <c r="F475" s="204" t="s">
        <v>158</v>
      </c>
      <c r="G475" s="133">
        <f>G476</f>
        <v>100</v>
      </c>
      <c r="H475" s="133">
        <f t="shared" si="67"/>
        <v>0</v>
      </c>
      <c r="I475" s="133">
        <f t="shared" si="67"/>
        <v>0</v>
      </c>
      <c r="J475" s="133">
        <f t="shared" si="67"/>
        <v>100</v>
      </c>
      <c r="K475" s="114"/>
      <c r="L475" s="67"/>
    </row>
    <row r="476" spans="1:12" s="63" customFormat="1" ht="31.5" customHeight="1">
      <c r="A476" s="86"/>
      <c r="B476" s="120" t="s">
        <v>274</v>
      </c>
      <c r="C476" s="322" t="s">
        <v>341</v>
      </c>
      <c r="D476" s="152" t="s">
        <v>266</v>
      </c>
      <c r="E476" s="153" t="s">
        <v>345</v>
      </c>
      <c r="F476" s="204" t="s">
        <v>275</v>
      </c>
      <c r="G476" s="133">
        <v>100</v>
      </c>
      <c r="H476" s="133"/>
      <c r="I476" s="134">
        <v>0</v>
      </c>
      <c r="J476" s="133">
        <f>G476+I476</f>
        <v>100</v>
      </c>
      <c r="K476" s="114"/>
      <c r="L476" s="67"/>
    </row>
    <row r="477" spans="1:12" s="63" customFormat="1" ht="45" customHeight="1">
      <c r="A477" s="86"/>
      <c r="B477" s="120" t="s">
        <v>342</v>
      </c>
      <c r="C477" s="322" t="s">
        <v>341</v>
      </c>
      <c r="D477" s="152" t="s">
        <v>266</v>
      </c>
      <c r="E477" s="153" t="s">
        <v>346</v>
      </c>
      <c r="F477" s="204"/>
      <c r="G477" s="133">
        <f>G478</f>
        <v>5</v>
      </c>
      <c r="H477" s="133">
        <f aca="true" t="shared" si="68" ref="H477:J478">H478</f>
        <v>0</v>
      </c>
      <c r="I477" s="133">
        <f t="shared" si="68"/>
        <v>0</v>
      </c>
      <c r="J477" s="133">
        <f t="shared" si="68"/>
        <v>5</v>
      </c>
      <c r="K477" s="114"/>
      <c r="L477" s="67"/>
    </row>
    <row r="478" spans="1:12" s="63" customFormat="1" ht="18.75" customHeight="1">
      <c r="A478" s="86"/>
      <c r="B478" s="120" t="s">
        <v>157</v>
      </c>
      <c r="C478" s="322" t="s">
        <v>341</v>
      </c>
      <c r="D478" s="152" t="s">
        <v>266</v>
      </c>
      <c r="E478" s="153" t="s">
        <v>346</v>
      </c>
      <c r="F478" s="204" t="s">
        <v>158</v>
      </c>
      <c r="G478" s="133">
        <f>G479</f>
        <v>5</v>
      </c>
      <c r="H478" s="133">
        <f t="shared" si="68"/>
        <v>0</v>
      </c>
      <c r="I478" s="133">
        <f t="shared" si="68"/>
        <v>0</v>
      </c>
      <c r="J478" s="133">
        <f t="shared" si="68"/>
        <v>5</v>
      </c>
      <c r="K478" s="114"/>
      <c r="L478" s="67"/>
    </row>
    <row r="479" spans="1:12" s="63" customFormat="1" ht="29.25" customHeight="1">
      <c r="A479" s="86"/>
      <c r="B479" s="120" t="s">
        <v>274</v>
      </c>
      <c r="C479" s="322" t="s">
        <v>341</v>
      </c>
      <c r="D479" s="152" t="s">
        <v>266</v>
      </c>
      <c r="E479" s="153" t="s">
        <v>346</v>
      </c>
      <c r="F479" s="204" t="s">
        <v>275</v>
      </c>
      <c r="G479" s="133">
        <v>5</v>
      </c>
      <c r="H479" s="133"/>
      <c r="I479" s="134">
        <v>0</v>
      </c>
      <c r="J479" s="133">
        <f>G479+I479</f>
        <v>5</v>
      </c>
      <c r="K479" s="114"/>
      <c r="L479" s="67"/>
    </row>
    <row r="480" spans="1:12" s="63" customFormat="1" ht="11.25" customHeight="1">
      <c r="A480" s="86"/>
      <c r="B480" s="129"/>
      <c r="C480" s="322"/>
      <c r="D480" s="152"/>
      <c r="E480" s="153"/>
      <c r="F480" s="204"/>
      <c r="G480" s="133"/>
      <c r="H480" s="133"/>
      <c r="I480" s="134"/>
      <c r="J480" s="133"/>
      <c r="K480" s="114"/>
      <c r="L480" s="67"/>
    </row>
    <row r="481" spans="1:11" ht="29.25" customHeight="1">
      <c r="A481" s="80"/>
      <c r="B481" s="374" t="s">
        <v>88</v>
      </c>
      <c r="C481" s="375"/>
      <c r="D481" s="376"/>
      <c r="E481" s="377"/>
      <c r="F481" s="378"/>
      <c r="G481" s="379">
        <f>G13+G246</f>
        <v>1051858</v>
      </c>
      <c r="H481" s="379" t="e">
        <f>H13+H246</f>
        <v>#REF!</v>
      </c>
      <c r="I481" s="380">
        <f>I13+I246</f>
        <v>11429.5</v>
      </c>
      <c r="J481" s="379">
        <f>J13+J246</f>
        <v>1063287.5</v>
      </c>
      <c r="K481" s="114"/>
    </row>
    <row r="482" spans="2:10" ht="12.75">
      <c r="B482" s="381"/>
      <c r="C482" s="381"/>
      <c r="D482" s="382"/>
      <c r="E482" s="381"/>
      <c r="F482" s="382"/>
      <c r="G482" s="381"/>
      <c r="H482" s="381"/>
      <c r="I482" s="383"/>
      <c r="J482" s="381"/>
    </row>
    <row r="483" spans="2:10" ht="12.75">
      <c r="B483" s="381"/>
      <c r="C483" s="381"/>
      <c r="D483" s="382"/>
      <c r="E483" s="381"/>
      <c r="F483" s="382"/>
      <c r="G483" s="381"/>
      <c r="H483" s="381"/>
      <c r="I483" s="383"/>
      <c r="J483" s="381"/>
    </row>
    <row r="484" spans="2:10" ht="12.75">
      <c r="B484" s="381"/>
      <c r="C484" s="381"/>
      <c r="D484" s="382"/>
      <c r="E484" s="381"/>
      <c r="F484" s="382"/>
      <c r="G484" s="381"/>
      <c r="H484" s="381"/>
      <c r="I484" s="383"/>
      <c r="J484" s="381"/>
    </row>
    <row r="485" spans="2:10" ht="12.75">
      <c r="B485" s="381"/>
      <c r="C485" s="381"/>
      <c r="D485" s="382"/>
      <c r="E485" s="381"/>
      <c r="F485" s="382"/>
      <c r="G485" s="371"/>
      <c r="H485" s="381"/>
      <c r="I485" s="383"/>
      <c r="J485" s="381"/>
    </row>
    <row r="486" spans="2:10" ht="12.75">
      <c r="B486" s="381"/>
      <c r="C486" s="381"/>
      <c r="D486" s="382"/>
      <c r="E486" s="381"/>
      <c r="F486" s="382"/>
      <c r="G486" s="381"/>
      <c r="H486" s="381"/>
      <c r="I486" s="383"/>
      <c r="J486" s="381"/>
    </row>
    <row r="487" spans="2:10" ht="12.75">
      <c r="B487" s="381"/>
      <c r="C487" s="381"/>
      <c r="D487" s="382"/>
      <c r="E487" s="381"/>
      <c r="F487" s="382"/>
      <c r="G487" s="381"/>
      <c r="H487" s="381"/>
      <c r="I487" s="383"/>
      <c r="J487" s="381"/>
    </row>
    <row r="488" spans="2:10" ht="12.75">
      <c r="B488" s="381"/>
      <c r="C488" s="381"/>
      <c r="D488" s="382"/>
      <c r="E488" s="381"/>
      <c r="F488" s="382"/>
      <c r="G488" s="381"/>
      <c r="H488" s="381"/>
      <c r="I488" s="383"/>
      <c r="J488" s="381"/>
    </row>
    <row r="489" spans="2:10" ht="12.75">
      <c r="B489" s="381"/>
      <c r="C489" s="381"/>
      <c r="D489" s="382"/>
      <c r="E489" s="381"/>
      <c r="F489" s="382"/>
      <c r="G489" s="381"/>
      <c r="H489" s="381"/>
      <c r="I489" s="383"/>
      <c r="J489" s="381"/>
    </row>
    <row r="490" spans="2:10" ht="12.75">
      <c r="B490" s="381"/>
      <c r="C490" s="381"/>
      <c r="D490" s="382"/>
      <c r="E490" s="381"/>
      <c r="F490" s="382"/>
      <c r="G490" s="381"/>
      <c r="H490" s="381"/>
      <c r="I490" s="383"/>
      <c r="J490" s="381"/>
    </row>
    <row r="491" spans="2:10" ht="12.75">
      <c r="B491" s="381"/>
      <c r="C491" s="381"/>
      <c r="D491" s="382"/>
      <c r="E491" s="381"/>
      <c r="F491" s="382"/>
      <c r="G491" s="381"/>
      <c r="H491" s="381"/>
      <c r="I491" s="383"/>
      <c r="J491" s="381"/>
    </row>
    <row r="492" spans="2:10" ht="12.75">
      <c r="B492" s="381"/>
      <c r="C492" s="381"/>
      <c r="D492" s="382"/>
      <c r="E492" s="381"/>
      <c r="F492" s="382"/>
      <c r="G492" s="381"/>
      <c r="H492" s="381"/>
      <c r="I492" s="383"/>
      <c r="J492" s="381"/>
    </row>
    <row r="493" spans="2:10" ht="12.75">
      <c r="B493" s="381"/>
      <c r="C493" s="381"/>
      <c r="D493" s="382"/>
      <c r="E493" s="381"/>
      <c r="F493" s="382"/>
      <c r="G493" s="381"/>
      <c r="H493" s="381"/>
      <c r="I493" s="383"/>
      <c r="J493" s="381"/>
    </row>
    <row r="494" spans="2:10" ht="12.75">
      <c r="B494" s="381"/>
      <c r="C494" s="381"/>
      <c r="D494" s="382"/>
      <c r="E494" s="381"/>
      <c r="F494" s="382"/>
      <c r="G494" s="381"/>
      <c r="H494" s="381"/>
      <c r="I494" s="383"/>
      <c r="J494" s="381"/>
    </row>
    <row r="495" spans="2:10" ht="12.75">
      <c r="B495" s="381"/>
      <c r="C495" s="381"/>
      <c r="D495" s="382"/>
      <c r="E495" s="381"/>
      <c r="F495" s="382"/>
      <c r="G495" s="381"/>
      <c r="H495" s="381"/>
      <c r="I495" s="383"/>
      <c r="J495" s="381"/>
    </row>
    <row r="496" spans="2:10" ht="12.75">
      <c r="B496" s="381"/>
      <c r="C496" s="381"/>
      <c r="D496" s="382"/>
      <c r="E496" s="381"/>
      <c r="F496" s="382"/>
      <c r="G496" s="381"/>
      <c r="H496" s="381"/>
      <c r="I496" s="383"/>
      <c r="J496" s="381"/>
    </row>
    <row r="497" spans="2:10" ht="12.75">
      <c r="B497" s="381"/>
      <c r="C497" s="381"/>
      <c r="D497" s="382"/>
      <c r="E497" s="381"/>
      <c r="F497" s="382"/>
      <c r="G497" s="381"/>
      <c r="H497" s="381"/>
      <c r="I497" s="383"/>
      <c r="J497" s="381"/>
    </row>
    <row r="498" spans="2:10" ht="12.75">
      <c r="B498" s="381"/>
      <c r="C498" s="381"/>
      <c r="D498" s="382"/>
      <c r="E498" s="381"/>
      <c r="F498" s="382"/>
      <c r="G498" s="381"/>
      <c r="H498" s="381"/>
      <c r="I498" s="383"/>
      <c r="J498" s="381"/>
    </row>
    <row r="499" spans="2:10" ht="12.75">
      <c r="B499" s="381"/>
      <c r="C499" s="381"/>
      <c r="D499" s="382"/>
      <c r="E499" s="381"/>
      <c r="F499" s="382"/>
      <c r="G499" s="381"/>
      <c r="H499" s="381"/>
      <c r="I499" s="383"/>
      <c r="J499" s="381"/>
    </row>
    <row r="500" spans="2:10" ht="12.75">
      <c r="B500" s="381"/>
      <c r="C500" s="381"/>
      <c r="D500" s="382"/>
      <c r="E500" s="381"/>
      <c r="F500" s="382"/>
      <c r="G500" s="381"/>
      <c r="H500" s="381"/>
      <c r="I500" s="383"/>
      <c r="J500" s="381"/>
    </row>
    <row r="501" spans="2:10" ht="12.75">
      <c r="B501" s="381"/>
      <c r="C501" s="381"/>
      <c r="D501" s="382"/>
      <c r="E501" s="381"/>
      <c r="F501" s="382"/>
      <c r="G501" s="381"/>
      <c r="H501" s="381"/>
      <c r="I501" s="383"/>
      <c r="J501" s="381"/>
    </row>
    <row r="502" spans="2:10" ht="12.75">
      <c r="B502" s="381"/>
      <c r="C502" s="381"/>
      <c r="D502" s="382"/>
      <c r="E502" s="381"/>
      <c r="F502" s="382"/>
      <c r="G502" s="381"/>
      <c r="H502" s="381"/>
      <c r="I502" s="383"/>
      <c r="J502" s="381"/>
    </row>
    <row r="503" spans="2:10" ht="12.75">
      <c r="B503" s="381"/>
      <c r="C503" s="381"/>
      <c r="D503" s="382"/>
      <c r="E503" s="381"/>
      <c r="F503" s="382"/>
      <c r="G503" s="381"/>
      <c r="H503" s="381"/>
      <c r="I503" s="383"/>
      <c r="J503" s="381"/>
    </row>
    <row r="504" spans="2:10" ht="12.75">
      <c r="B504" s="381"/>
      <c r="C504" s="381"/>
      <c r="D504" s="382"/>
      <c r="E504" s="381"/>
      <c r="F504" s="382"/>
      <c r="G504" s="381"/>
      <c r="H504" s="381"/>
      <c r="I504" s="383"/>
      <c r="J504" s="381"/>
    </row>
    <row r="505" spans="2:10" ht="12.75">
      <c r="B505" s="381"/>
      <c r="C505" s="381"/>
      <c r="D505" s="382"/>
      <c r="E505" s="381"/>
      <c r="F505" s="382"/>
      <c r="G505" s="381"/>
      <c r="H505" s="381"/>
      <c r="I505" s="383"/>
      <c r="J505" s="381"/>
    </row>
    <row r="506" spans="2:10" ht="12.75">
      <c r="B506" s="381"/>
      <c r="C506" s="381"/>
      <c r="D506" s="382"/>
      <c r="E506" s="381"/>
      <c r="F506" s="382"/>
      <c r="G506" s="381"/>
      <c r="H506" s="381"/>
      <c r="I506" s="383"/>
      <c r="J506" s="381"/>
    </row>
    <row r="507" spans="2:10" ht="12.75">
      <c r="B507" s="381"/>
      <c r="C507" s="381"/>
      <c r="D507" s="382"/>
      <c r="E507" s="381"/>
      <c r="F507" s="382"/>
      <c r="G507" s="381"/>
      <c r="H507" s="381"/>
      <c r="I507" s="383"/>
      <c r="J507" s="381"/>
    </row>
    <row r="508" spans="2:10" ht="12.75">
      <c r="B508" s="381"/>
      <c r="C508" s="381"/>
      <c r="D508" s="382"/>
      <c r="E508" s="381"/>
      <c r="F508" s="382"/>
      <c r="G508" s="381"/>
      <c r="H508" s="381"/>
      <c r="I508" s="383"/>
      <c r="J508" s="381"/>
    </row>
    <row r="509" spans="2:10" ht="12.75">
      <c r="B509" s="381"/>
      <c r="C509" s="381"/>
      <c r="D509" s="382"/>
      <c r="E509" s="381"/>
      <c r="F509" s="382"/>
      <c r="G509" s="381"/>
      <c r="H509" s="381"/>
      <c r="I509" s="383"/>
      <c r="J509" s="381"/>
    </row>
    <row r="510" spans="2:10" ht="12.75">
      <c r="B510" s="381"/>
      <c r="C510" s="381"/>
      <c r="D510" s="382"/>
      <c r="E510" s="381"/>
      <c r="F510" s="382"/>
      <c r="G510" s="381"/>
      <c r="H510" s="381"/>
      <c r="I510" s="383"/>
      <c r="J510" s="381"/>
    </row>
    <row r="511" spans="2:10" ht="12.75">
      <c r="B511" s="381"/>
      <c r="C511" s="381"/>
      <c r="D511" s="382"/>
      <c r="E511" s="381"/>
      <c r="F511" s="382"/>
      <c r="G511" s="381"/>
      <c r="H511" s="381"/>
      <c r="I511" s="383"/>
      <c r="J511" s="381"/>
    </row>
    <row r="512" spans="2:10" ht="12.75">
      <c r="B512" s="381"/>
      <c r="C512" s="381"/>
      <c r="D512" s="382"/>
      <c r="E512" s="381"/>
      <c r="F512" s="382"/>
      <c r="G512" s="381"/>
      <c r="H512" s="381"/>
      <c r="I512" s="383"/>
      <c r="J512" s="381"/>
    </row>
    <row r="513" spans="2:10" ht="12.75">
      <c r="B513" s="381"/>
      <c r="C513" s="381"/>
      <c r="D513" s="382"/>
      <c r="E513" s="381"/>
      <c r="F513" s="382"/>
      <c r="G513" s="381"/>
      <c r="H513" s="381"/>
      <c r="I513" s="383"/>
      <c r="J513" s="381"/>
    </row>
    <row r="514" spans="2:10" ht="12.75">
      <c r="B514" s="381"/>
      <c r="C514" s="381"/>
      <c r="D514" s="382"/>
      <c r="E514" s="381"/>
      <c r="F514" s="382"/>
      <c r="G514" s="381"/>
      <c r="H514" s="381"/>
      <c r="I514" s="383"/>
      <c r="J514" s="381"/>
    </row>
    <row r="515" spans="2:10" ht="12.75">
      <c r="B515" s="381"/>
      <c r="C515" s="381"/>
      <c r="D515" s="382"/>
      <c r="E515" s="381"/>
      <c r="F515" s="382"/>
      <c r="G515" s="381"/>
      <c r="H515" s="381"/>
      <c r="I515" s="383"/>
      <c r="J515" s="381"/>
    </row>
    <row r="516" spans="2:10" ht="12.75">
      <c r="B516" s="381"/>
      <c r="C516" s="381"/>
      <c r="D516" s="382"/>
      <c r="E516" s="381"/>
      <c r="F516" s="382"/>
      <c r="G516" s="381"/>
      <c r="H516" s="381"/>
      <c r="I516" s="383"/>
      <c r="J516" s="381"/>
    </row>
    <row r="517" spans="2:10" ht="12.75">
      <c r="B517" s="381"/>
      <c r="C517" s="381"/>
      <c r="D517" s="382"/>
      <c r="E517" s="381"/>
      <c r="F517" s="382"/>
      <c r="G517" s="381"/>
      <c r="H517" s="381"/>
      <c r="I517" s="383"/>
      <c r="J517" s="381"/>
    </row>
    <row r="518" spans="2:10" ht="12.75">
      <c r="B518" s="381"/>
      <c r="C518" s="381"/>
      <c r="D518" s="382"/>
      <c r="E518" s="381"/>
      <c r="F518" s="382"/>
      <c r="G518" s="381"/>
      <c r="H518" s="381"/>
      <c r="I518" s="383"/>
      <c r="J518" s="381"/>
    </row>
    <row r="519" spans="2:10" ht="12.75">
      <c r="B519" s="381"/>
      <c r="C519" s="381"/>
      <c r="D519" s="382"/>
      <c r="E519" s="381"/>
      <c r="F519" s="382"/>
      <c r="G519" s="381"/>
      <c r="H519" s="381"/>
      <c r="I519" s="383"/>
      <c r="J519" s="381"/>
    </row>
    <row r="520" spans="2:10" ht="12.75">
      <c r="B520" s="381"/>
      <c r="C520" s="381"/>
      <c r="D520" s="382"/>
      <c r="E520" s="381"/>
      <c r="F520" s="382"/>
      <c r="G520" s="381"/>
      <c r="H520" s="381"/>
      <c r="I520" s="383"/>
      <c r="J520" s="381"/>
    </row>
    <row r="521" spans="2:10" ht="12.75">
      <c r="B521" s="381"/>
      <c r="C521" s="381"/>
      <c r="D521" s="382"/>
      <c r="E521" s="381"/>
      <c r="F521" s="382"/>
      <c r="G521" s="381"/>
      <c r="H521" s="381"/>
      <c r="I521" s="383"/>
      <c r="J521" s="381"/>
    </row>
    <row r="522" spans="2:10" ht="12.75">
      <c r="B522" s="381"/>
      <c r="C522" s="381"/>
      <c r="D522" s="382"/>
      <c r="E522" s="381"/>
      <c r="F522" s="382"/>
      <c r="G522" s="381"/>
      <c r="H522" s="381"/>
      <c r="I522" s="383"/>
      <c r="J522" s="381"/>
    </row>
    <row r="523" spans="2:10" ht="12.75">
      <c r="B523" s="381"/>
      <c r="C523" s="381"/>
      <c r="D523" s="382"/>
      <c r="E523" s="381"/>
      <c r="F523" s="382"/>
      <c r="G523" s="381"/>
      <c r="H523" s="381"/>
      <c r="I523" s="383"/>
      <c r="J523" s="381"/>
    </row>
    <row r="524" spans="2:10" ht="12.75">
      <c r="B524" s="381"/>
      <c r="C524" s="381"/>
      <c r="D524" s="382"/>
      <c r="E524" s="381"/>
      <c r="F524" s="382"/>
      <c r="G524" s="381"/>
      <c r="H524" s="381"/>
      <c r="I524" s="383"/>
      <c r="J524" s="381"/>
    </row>
    <row r="525" spans="2:10" ht="12.75">
      <c r="B525" s="381"/>
      <c r="C525" s="381"/>
      <c r="D525" s="382"/>
      <c r="E525" s="381"/>
      <c r="F525" s="382"/>
      <c r="G525" s="381"/>
      <c r="H525" s="381"/>
      <c r="I525" s="383"/>
      <c r="J525" s="381"/>
    </row>
    <row r="526" spans="2:10" ht="12.75">
      <c r="B526" s="381"/>
      <c r="C526" s="381"/>
      <c r="D526" s="382"/>
      <c r="E526" s="381"/>
      <c r="F526" s="382"/>
      <c r="G526" s="381"/>
      <c r="H526" s="381"/>
      <c r="I526" s="383"/>
      <c r="J526" s="381"/>
    </row>
    <row r="527" spans="2:10" ht="12.75">
      <c r="B527" s="381"/>
      <c r="C527" s="381"/>
      <c r="D527" s="382"/>
      <c r="E527" s="381"/>
      <c r="F527" s="382"/>
      <c r="G527" s="381"/>
      <c r="H527" s="381"/>
      <c r="I527" s="383"/>
      <c r="J527" s="381"/>
    </row>
    <row r="528" spans="2:10" ht="12.75">
      <c r="B528" s="381"/>
      <c r="C528" s="381"/>
      <c r="D528" s="382"/>
      <c r="E528" s="381"/>
      <c r="F528" s="382"/>
      <c r="G528" s="381"/>
      <c r="H528" s="381"/>
      <c r="I528" s="383"/>
      <c r="J528" s="381"/>
    </row>
    <row r="529" spans="2:10" ht="12.75">
      <c r="B529" s="381"/>
      <c r="C529" s="381"/>
      <c r="D529" s="382"/>
      <c r="E529" s="381"/>
      <c r="F529" s="382"/>
      <c r="G529" s="381"/>
      <c r="H529" s="381"/>
      <c r="I529" s="383"/>
      <c r="J529" s="381"/>
    </row>
    <row r="530" spans="2:10" ht="12.75">
      <c r="B530" s="381"/>
      <c r="C530" s="381"/>
      <c r="D530" s="382"/>
      <c r="E530" s="381"/>
      <c r="F530" s="382"/>
      <c r="G530" s="381"/>
      <c r="H530" s="381"/>
      <c r="I530" s="383"/>
      <c r="J530" s="381"/>
    </row>
    <row r="531" spans="2:10" ht="12.75">
      <c r="B531" s="381"/>
      <c r="C531" s="381"/>
      <c r="D531" s="382"/>
      <c r="E531" s="381"/>
      <c r="F531" s="382"/>
      <c r="G531" s="381"/>
      <c r="H531" s="381"/>
      <c r="I531" s="383"/>
      <c r="J531" s="381"/>
    </row>
    <row r="532" spans="2:10" ht="12.75">
      <c r="B532" s="381"/>
      <c r="C532" s="381"/>
      <c r="D532" s="382"/>
      <c r="E532" s="381"/>
      <c r="F532" s="382"/>
      <c r="G532" s="381"/>
      <c r="H532" s="381"/>
      <c r="I532" s="383"/>
      <c r="J532" s="381"/>
    </row>
    <row r="533" spans="2:10" ht="12.75">
      <c r="B533" s="381"/>
      <c r="C533" s="381"/>
      <c r="D533" s="382"/>
      <c r="E533" s="381"/>
      <c r="F533" s="382"/>
      <c r="G533" s="381"/>
      <c r="H533" s="381"/>
      <c r="I533" s="383"/>
      <c r="J533" s="381"/>
    </row>
    <row r="534" spans="2:10" ht="12.75">
      <c r="B534" s="381"/>
      <c r="C534" s="381"/>
      <c r="D534" s="382"/>
      <c r="E534" s="381"/>
      <c r="F534" s="382"/>
      <c r="G534" s="381"/>
      <c r="H534" s="381"/>
      <c r="I534" s="383"/>
      <c r="J534" s="381"/>
    </row>
    <row r="535" spans="2:10" ht="12.75">
      <c r="B535" s="381"/>
      <c r="C535" s="381"/>
      <c r="D535" s="382"/>
      <c r="E535" s="381"/>
      <c r="F535" s="382"/>
      <c r="G535" s="381"/>
      <c r="H535" s="381"/>
      <c r="I535" s="383"/>
      <c r="J535" s="381"/>
    </row>
    <row r="536" spans="2:10" ht="12.75">
      <c r="B536" s="381"/>
      <c r="C536" s="381"/>
      <c r="D536" s="382"/>
      <c r="E536" s="381"/>
      <c r="F536" s="382"/>
      <c r="G536" s="381"/>
      <c r="H536" s="381"/>
      <c r="I536" s="383"/>
      <c r="J536" s="381"/>
    </row>
    <row r="537" spans="2:10" ht="12.75">
      <c r="B537" s="381"/>
      <c r="C537" s="381"/>
      <c r="D537" s="382"/>
      <c r="E537" s="381"/>
      <c r="F537" s="382"/>
      <c r="G537" s="381"/>
      <c r="H537" s="381"/>
      <c r="I537" s="383"/>
      <c r="J537" s="381"/>
    </row>
    <row r="538" spans="2:10" ht="12.75">
      <c r="B538" s="381"/>
      <c r="C538" s="381"/>
      <c r="D538" s="382"/>
      <c r="E538" s="381"/>
      <c r="F538" s="382"/>
      <c r="G538" s="381"/>
      <c r="H538" s="381"/>
      <c r="I538" s="383"/>
      <c r="J538" s="381"/>
    </row>
    <row r="539" spans="2:10" ht="12.75">
      <c r="B539" s="381"/>
      <c r="C539" s="381"/>
      <c r="D539" s="382"/>
      <c r="E539" s="381"/>
      <c r="F539" s="382"/>
      <c r="G539" s="381"/>
      <c r="H539" s="381"/>
      <c r="I539" s="383"/>
      <c r="J539" s="381"/>
    </row>
    <row r="540" spans="2:10" ht="12.75">
      <c r="B540" s="381"/>
      <c r="C540" s="381"/>
      <c r="D540" s="382"/>
      <c r="E540" s="381"/>
      <c r="F540" s="382"/>
      <c r="G540" s="381"/>
      <c r="H540" s="381"/>
      <c r="I540" s="383"/>
      <c r="J540" s="381"/>
    </row>
    <row r="541" spans="2:10" ht="12.75">
      <c r="B541" s="381"/>
      <c r="C541" s="381"/>
      <c r="D541" s="382"/>
      <c r="E541" s="381"/>
      <c r="F541" s="382"/>
      <c r="G541" s="381"/>
      <c r="H541" s="381"/>
      <c r="I541" s="383"/>
      <c r="J541" s="381"/>
    </row>
    <row r="542" spans="2:10" ht="12.75">
      <c r="B542" s="381"/>
      <c r="C542" s="381"/>
      <c r="D542" s="382"/>
      <c r="E542" s="381"/>
      <c r="F542" s="382"/>
      <c r="G542" s="381"/>
      <c r="H542" s="381"/>
      <c r="I542" s="383"/>
      <c r="J542" s="381"/>
    </row>
    <row r="543" spans="2:10" ht="12.75">
      <c r="B543" s="381"/>
      <c r="C543" s="381"/>
      <c r="D543" s="382"/>
      <c r="E543" s="381"/>
      <c r="F543" s="382"/>
      <c r="G543" s="381"/>
      <c r="H543" s="381"/>
      <c r="I543" s="383"/>
      <c r="J543" s="381"/>
    </row>
    <row r="544" spans="2:10" ht="12.75">
      <c r="B544" s="381"/>
      <c r="C544" s="381"/>
      <c r="D544" s="382"/>
      <c r="E544" s="381"/>
      <c r="F544" s="382"/>
      <c r="G544" s="381"/>
      <c r="H544" s="381"/>
      <c r="I544" s="383"/>
      <c r="J544" s="381"/>
    </row>
    <row r="545" spans="2:10" ht="12.75">
      <c r="B545" s="381"/>
      <c r="C545" s="381"/>
      <c r="D545" s="382"/>
      <c r="E545" s="381"/>
      <c r="F545" s="382"/>
      <c r="G545" s="381"/>
      <c r="H545" s="381"/>
      <c r="I545" s="383"/>
      <c r="J545" s="381"/>
    </row>
    <row r="546" spans="2:10" ht="12.75">
      <c r="B546" s="381"/>
      <c r="C546" s="381"/>
      <c r="D546" s="382"/>
      <c r="E546" s="381"/>
      <c r="F546" s="382"/>
      <c r="G546" s="381"/>
      <c r="H546" s="381"/>
      <c r="I546" s="383"/>
      <c r="J546" s="381"/>
    </row>
    <row r="547" spans="2:10" ht="12.75">
      <c r="B547" s="381"/>
      <c r="C547" s="381"/>
      <c r="D547" s="382"/>
      <c r="E547" s="381"/>
      <c r="F547" s="382"/>
      <c r="G547" s="381"/>
      <c r="H547" s="381"/>
      <c r="I547" s="383"/>
      <c r="J547" s="381"/>
    </row>
    <row r="548" spans="2:10" ht="12.75">
      <c r="B548" s="381"/>
      <c r="C548" s="381"/>
      <c r="D548" s="382"/>
      <c r="E548" s="381"/>
      <c r="F548" s="382"/>
      <c r="G548" s="381"/>
      <c r="H548" s="381"/>
      <c r="I548" s="383"/>
      <c r="J548" s="381"/>
    </row>
    <row r="549" spans="2:10" ht="12.75">
      <c r="B549" s="381"/>
      <c r="C549" s="381"/>
      <c r="D549" s="382"/>
      <c r="E549" s="381"/>
      <c r="F549" s="382"/>
      <c r="G549" s="381"/>
      <c r="H549" s="381"/>
      <c r="I549" s="383"/>
      <c r="J549" s="381"/>
    </row>
    <row r="550" spans="2:10" ht="12.75">
      <c r="B550" s="381"/>
      <c r="C550" s="381"/>
      <c r="D550" s="382"/>
      <c r="E550" s="381"/>
      <c r="F550" s="382"/>
      <c r="G550" s="381"/>
      <c r="H550" s="381"/>
      <c r="I550" s="383"/>
      <c r="J550" s="381"/>
    </row>
    <row r="551" spans="2:10" ht="12.75">
      <c r="B551" s="381"/>
      <c r="C551" s="381"/>
      <c r="D551" s="382"/>
      <c r="E551" s="381"/>
      <c r="F551" s="382"/>
      <c r="G551" s="381"/>
      <c r="H551" s="381"/>
      <c r="I551" s="383"/>
      <c r="J551" s="381"/>
    </row>
    <row r="552" spans="2:10" ht="12.75">
      <c r="B552" s="381"/>
      <c r="C552" s="381"/>
      <c r="D552" s="382"/>
      <c r="E552" s="381"/>
      <c r="F552" s="382"/>
      <c r="G552" s="381"/>
      <c r="H552" s="381"/>
      <c r="I552" s="383"/>
      <c r="J552" s="381"/>
    </row>
    <row r="553" spans="2:10" ht="12.75">
      <c r="B553" s="381"/>
      <c r="C553" s="381"/>
      <c r="D553" s="382"/>
      <c r="E553" s="381"/>
      <c r="F553" s="382"/>
      <c r="G553" s="381"/>
      <c r="H553" s="381"/>
      <c r="I553" s="383"/>
      <c r="J553" s="381"/>
    </row>
    <row r="554" spans="2:10" ht="12.75">
      <c r="B554" s="381"/>
      <c r="C554" s="381"/>
      <c r="D554" s="382"/>
      <c r="E554" s="381"/>
      <c r="F554" s="382"/>
      <c r="G554" s="381"/>
      <c r="H554" s="381"/>
      <c r="I554" s="383"/>
      <c r="J554" s="381"/>
    </row>
    <row r="555" spans="2:10" ht="12.75">
      <c r="B555" s="381"/>
      <c r="C555" s="381"/>
      <c r="D555" s="382"/>
      <c r="E555" s="381"/>
      <c r="F555" s="382"/>
      <c r="G555" s="381"/>
      <c r="H555" s="381"/>
      <c r="I555" s="383"/>
      <c r="J555" s="381"/>
    </row>
    <row r="556" spans="2:10" ht="12.75">
      <c r="B556" s="381"/>
      <c r="C556" s="381"/>
      <c r="D556" s="382"/>
      <c r="E556" s="381"/>
      <c r="F556" s="382"/>
      <c r="G556" s="381"/>
      <c r="H556" s="381"/>
      <c r="I556" s="383"/>
      <c r="J556" s="381"/>
    </row>
    <row r="557" spans="2:10" ht="12.75">
      <c r="B557" s="381"/>
      <c r="C557" s="381"/>
      <c r="D557" s="382"/>
      <c r="E557" s="381"/>
      <c r="F557" s="382"/>
      <c r="G557" s="381"/>
      <c r="H557" s="381"/>
      <c r="I557" s="383"/>
      <c r="J557" s="381"/>
    </row>
    <row r="558" spans="2:10" ht="12.75">
      <c r="B558" s="381"/>
      <c r="C558" s="381"/>
      <c r="D558" s="382"/>
      <c r="E558" s="381"/>
      <c r="F558" s="382"/>
      <c r="G558" s="381"/>
      <c r="H558" s="381"/>
      <c r="I558" s="383"/>
      <c r="J558" s="381"/>
    </row>
    <row r="559" spans="2:10" ht="12.75">
      <c r="B559" s="381"/>
      <c r="C559" s="381"/>
      <c r="D559" s="382"/>
      <c r="E559" s="381"/>
      <c r="F559" s="382"/>
      <c r="G559" s="381"/>
      <c r="H559" s="381"/>
      <c r="I559" s="383"/>
      <c r="J559" s="381"/>
    </row>
    <row r="560" spans="2:10" ht="12.75">
      <c r="B560" s="381"/>
      <c r="C560" s="381"/>
      <c r="D560" s="382"/>
      <c r="E560" s="381"/>
      <c r="F560" s="382"/>
      <c r="G560" s="381"/>
      <c r="H560" s="381"/>
      <c r="I560" s="383"/>
      <c r="J560" s="381"/>
    </row>
    <row r="561" spans="2:10" ht="12.75">
      <c r="B561" s="381"/>
      <c r="C561" s="381"/>
      <c r="D561" s="382"/>
      <c r="E561" s="381"/>
      <c r="F561" s="382"/>
      <c r="G561" s="381"/>
      <c r="H561" s="381"/>
      <c r="I561" s="383"/>
      <c r="J561" s="381"/>
    </row>
    <row r="562" spans="2:10" ht="12.75">
      <c r="B562" s="381"/>
      <c r="C562" s="381"/>
      <c r="D562" s="382"/>
      <c r="E562" s="381"/>
      <c r="F562" s="382"/>
      <c r="G562" s="381"/>
      <c r="H562" s="381"/>
      <c r="I562" s="383"/>
      <c r="J562" s="381"/>
    </row>
    <row r="563" spans="2:10" ht="12.75">
      <c r="B563" s="381"/>
      <c r="C563" s="381"/>
      <c r="D563" s="382"/>
      <c r="E563" s="381"/>
      <c r="F563" s="382"/>
      <c r="G563" s="381"/>
      <c r="H563" s="381"/>
      <c r="I563" s="383"/>
      <c r="J563" s="381"/>
    </row>
    <row r="564" spans="2:10" ht="12.75">
      <c r="B564" s="381"/>
      <c r="C564" s="381"/>
      <c r="D564" s="382"/>
      <c r="E564" s="381"/>
      <c r="F564" s="382"/>
      <c r="G564" s="381"/>
      <c r="H564" s="381"/>
      <c r="I564" s="383"/>
      <c r="J564" s="381"/>
    </row>
    <row r="565" spans="2:10" ht="12.75">
      <c r="B565" s="381"/>
      <c r="C565" s="381"/>
      <c r="D565" s="382"/>
      <c r="E565" s="381"/>
      <c r="F565" s="382"/>
      <c r="G565" s="381"/>
      <c r="H565" s="381"/>
      <c r="I565" s="383"/>
      <c r="J565" s="381"/>
    </row>
    <row r="566" spans="2:10" ht="12.75">
      <c r="B566" s="381"/>
      <c r="C566" s="381"/>
      <c r="D566" s="382"/>
      <c r="E566" s="381"/>
      <c r="F566" s="382"/>
      <c r="G566" s="381"/>
      <c r="H566" s="381"/>
      <c r="I566" s="383"/>
      <c r="J566" s="381"/>
    </row>
    <row r="567" spans="2:10" ht="12.75">
      <c r="B567" s="381"/>
      <c r="C567" s="381"/>
      <c r="D567" s="382"/>
      <c r="E567" s="381"/>
      <c r="F567" s="382"/>
      <c r="G567" s="381"/>
      <c r="H567" s="381"/>
      <c r="I567" s="383"/>
      <c r="J567" s="381"/>
    </row>
    <row r="568" spans="2:10" ht="12.75">
      <c r="B568" s="381"/>
      <c r="C568" s="381"/>
      <c r="D568" s="382"/>
      <c r="E568" s="381"/>
      <c r="F568" s="382"/>
      <c r="G568" s="381"/>
      <c r="H568" s="381"/>
      <c r="I568" s="383"/>
      <c r="J568" s="381"/>
    </row>
    <row r="569" spans="2:10" ht="12.75">
      <c r="B569" s="381"/>
      <c r="C569" s="381"/>
      <c r="D569" s="382"/>
      <c r="E569" s="381"/>
      <c r="F569" s="382"/>
      <c r="G569" s="381"/>
      <c r="H569" s="381"/>
      <c r="I569" s="383"/>
      <c r="J569" s="381"/>
    </row>
    <row r="570" spans="2:10" ht="12.75">
      <c r="B570" s="381"/>
      <c r="C570" s="381"/>
      <c r="D570" s="382"/>
      <c r="E570" s="381"/>
      <c r="F570" s="382"/>
      <c r="G570" s="381"/>
      <c r="H570" s="381"/>
      <c r="I570" s="383"/>
      <c r="J570" s="381"/>
    </row>
    <row r="571" spans="2:10" ht="12.75">
      <c r="B571" s="381"/>
      <c r="C571" s="381"/>
      <c r="D571" s="382"/>
      <c r="E571" s="381"/>
      <c r="F571" s="382"/>
      <c r="G571" s="381"/>
      <c r="H571" s="381"/>
      <c r="I571" s="383"/>
      <c r="J571" s="381"/>
    </row>
    <row r="572" spans="2:10" ht="12.75">
      <c r="B572" s="381"/>
      <c r="C572" s="381"/>
      <c r="D572" s="382"/>
      <c r="E572" s="381"/>
      <c r="F572" s="382"/>
      <c r="G572" s="381"/>
      <c r="H572" s="381"/>
      <c r="I572" s="383"/>
      <c r="J572" s="381"/>
    </row>
    <row r="573" spans="2:10" ht="12.75">
      <c r="B573" s="381"/>
      <c r="C573" s="381"/>
      <c r="D573" s="382"/>
      <c r="E573" s="381"/>
      <c r="F573" s="382"/>
      <c r="G573" s="381"/>
      <c r="H573" s="381"/>
      <c r="I573" s="383"/>
      <c r="J573" s="381"/>
    </row>
    <row r="574" spans="2:10" ht="12.75">
      <c r="B574" s="381"/>
      <c r="C574" s="381"/>
      <c r="D574" s="382"/>
      <c r="E574" s="381"/>
      <c r="F574" s="382"/>
      <c r="G574" s="381"/>
      <c r="H574" s="381"/>
      <c r="I574" s="383"/>
      <c r="J574" s="381"/>
    </row>
    <row r="575" spans="2:10" ht="12.75">
      <c r="B575" s="381"/>
      <c r="C575" s="381"/>
      <c r="D575" s="382"/>
      <c r="E575" s="381"/>
      <c r="F575" s="382"/>
      <c r="G575" s="381"/>
      <c r="H575" s="381"/>
      <c r="I575" s="383"/>
      <c r="J575" s="381"/>
    </row>
    <row r="576" spans="2:10" ht="12.75">
      <c r="B576" s="381"/>
      <c r="C576" s="381"/>
      <c r="D576" s="382"/>
      <c r="E576" s="381"/>
      <c r="F576" s="382"/>
      <c r="G576" s="381"/>
      <c r="H576" s="381"/>
      <c r="I576" s="383"/>
      <c r="J576" s="381"/>
    </row>
    <row r="577" spans="2:10" ht="12.75">
      <c r="B577" s="381"/>
      <c r="C577" s="381"/>
      <c r="D577" s="382"/>
      <c r="E577" s="381"/>
      <c r="F577" s="382"/>
      <c r="G577" s="381"/>
      <c r="H577" s="381"/>
      <c r="I577" s="383"/>
      <c r="J577" s="381"/>
    </row>
    <row r="578" spans="2:10" ht="12.75">
      <c r="B578" s="381"/>
      <c r="C578" s="381"/>
      <c r="D578" s="382"/>
      <c r="E578" s="381"/>
      <c r="F578" s="382"/>
      <c r="G578" s="381"/>
      <c r="H578" s="381"/>
      <c r="I578" s="383"/>
      <c r="J578" s="381"/>
    </row>
    <row r="579" spans="2:10" ht="12.75">
      <c r="B579" s="381"/>
      <c r="C579" s="381"/>
      <c r="D579" s="382"/>
      <c r="E579" s="381"/>
      <c r="F579" s="382"/>
      <c r="G579" s="381"/>
      <c r="H579" s="381"/>
      <c r="I579" s="383"/>
      <c r="J579" s="381"/>
    </row>
    <row r="580" spans="2:10" ht="12.75">
      <c r="B580" s="381"/>
      <c r="C580" s="381"/>
      <c r="D580" s="382"/>
      <c r="E580" s="381"/>
      <c r="F580" s="382"/>
      <c r="G580" s="381"/>
      <c r="H580" s="381"/>
      <c r="I580" s="383"/>
      <c r="J580" s="381"/>
    </row>
    <row r="581" spans="2:10" ht="12.75">
      <c r="B581" s="381"/>
      <c r="C581" s="381"/>
      <c r="D581" s="382"/>
      <c r="E581" s="381"/>
      <c r="F581" s="382"/>
      <c r="G581" s="381"/>
      <c r="H581" s="381"/>
      <c r="I581" s="383"/>
      <c r="J581" s="381"/>
    </row>
    <row r="582" spans="2:10" ht="12.75">
      <c r="B582" s="381"/>
      <c r="C582" s="381"/>
      <c r="D582" s="382"/>
      <c r="E582" s="381"/>
      <c r="F582" s="382"/>
      <c r="G582" s="381"/>
      <c r="H582" s="381"/>
      <c r="I582" s="383"/>
      <c r="J582" s="381"/>
    </row>
    <row r="583" spans="2:10" ht="12.75">
      <c r="B583" s="381"/>
      <c r="C583" s="381"/>
      <c r="D583" s="382"/>
      <c r="E583" s="381"/>
      <c r="F583" s="382"/>
      <c r="G583" s="381"/>
      <c r="H583" s="381"/>
      <c r="I583" s="383"/>
      <c r="J583" s="381"/>
    </row>
    <row r="584" spans="2:10" ht="12.75">
      <c r="B584" s="381"/>
      <c r="C584" s="381"/>
      <c r="D584" s="382"/>
      <c r="E584" s="381"/>
      <c r="F584" s="382"/>
      <c r="G584" s="381"/>
      <c r="H584" s="381"/>
      <c r="I584" s="383"/>
      <c r="J584" s="381"/>
    </row>
    <row r="585" spans="2:10" ht="12.75">
      <c r="B585" s="381"/>
      <c r="C585" s="381"/>
      <c r="D585" s="382"/>
      <c r="E585" s="381"/>
      <c r="F585" s="382"/>
      <c r="G585" s="381"/>
      <c r="H585" s="381"/>
      <c r="I585" s="383"/>
      <c r="J585" s="381"/>
    </row>
    <row r="586" spans="2:10" ht="12.75">
      <c r="B586" s="381"/>
      <c r="C586" s="381"/>
      <c r="D586" s="382"/>
      <c r="E586" s="381"/>
      <c r="F586" s="382"/>
      <c r="G586" s="381"/>
      <c r="H586" s="381"/>
      <c r="I586" s="383"/>
      <c r="J586" s="381"/>
    </row>
    <row r="587" spans="2:10" ht="12.75">
      <c r="B587" s="381"/>
      <c r="C587" s="381"/>
      <c r="D587" s="382"/>
      <c r="E587" s="381"/>
      <c r="F587" s="382"/>
      <c r="G587" s="381"/>
      <c r="H587" s="381"/>
      <c r="I587" s="383"/>
      <c r="J587" s="381"/>
    </row>
    <row r="588" spans="2:10" ht="12.75">
      <c r="B588" s="381"/>
      <c r="C588" s="381"/>
      <c r="D588" s="382"/>
      <c r="E588" s="381"/>
      <c r="F588" s="382"/>
      <c r="G588" s="381"/>
      <c r="H588" s="381"/>
      <c r="I588" s="383"/>
      <c r="J588" s="381"/>
    </row>
    <row r="589" spans="2:10" ht="12.75">
      <c r="B589" s="381"/>
      <c r="C589" s="381"/>
      <c r="D589" s="382"/>
      <c r="E589" s="381"/>
      <c r="F589" s="382"/>
      <c r="G589" s="381"/>
      <c r="H589" s="381"/>
      <c r="I589" s="383"/>
      <c r="J589" s="381"/>
    </row>
    <row r="590" spans="2:10" ht="12.75">
      <c r="B590" s="381"/>
      <c r="C590" s="381"/>
      <c r="D590" s="382"/>
      <c r="E590" s="381"/>
      <c r="F590" s="382"/>
      <c r="G590" s="381"/>
      <c r="H590" s="381"/>
      <c r="I590" s="383"/>
      <c r="J590" s="381"/>
    </row>
    <row r="591" spans="2:10" ht="12.75">
      <c r="B591" s="381"/>
      <c r="C591" s="381"/>
      <c r="D591" s="382"/>
      <c r="E591" s="381"/>
      <c r="F591" s="382"/>
      <c r="G591" s="381"/>
      <c r="H591" s="381"/>
      <c r="I591" s="383"/>
      <c r="J591" s="381"/>
    </row>
    <row r="592" spans="2:10" ht="12.75">
      <c r="B592" s="381"/>
      <c r="C592" s="381"/>
      <c r="D592" s="382"/>
      <c r="E592" s="381"/>
      <c r="F592" s="382"/>
      <c r="G592" s="381"/>
      <c r="H592" s="381"/>
      <c r="I592" s="383"/>
      <c r="J592" s="381"/>
    </row>
    <row r="593" spans="2:10" ht="12.75">
      <c r="B593" s="381"/>
      <c r="C593" s="381"/>
      <c r="D593" s="382"/>
      <c r="E593" s="381"/>
      <c r="F593" s="382"/>
      <c r="G593" s="381"/>
      <c r="H593" s="381"/>
      <c r="I593" s="383"/>
      <c r="J593" s="381"/>
    </row>
    <row r="594" spans="2:10" ht="12.75">
      <c r="B594" s="381"/>
      <c r="C594" s="381"/>
      <c r="D594" s="382"/>
      <c r="E594" s="381"/>
      <c r="F594" s="382"/>
      <c r="G594" s="381"/>
      <c r="H594" s="381"/>
      <c r="I594" s="383"/>
      <c r="J594" s="381"/>
    </row>
    <row r="595" spans="2:10" ht="12.75">
      <c r="B595" s="381"/>
      <c r="C595" s="381"/>
      <c r="D595" s="382"/>
      <c r="E595" s="381"/>
      <c r="F595" s="382"/>
      <c r="G595" s="381"/>
      <c r="H595" s="381"/>
      <c r="I595" s="383"/>
      <c r="J595" s="381"/>
    </row>
    <row r="596" spans="2:10" ht="12.75">
      <c r="B596" s="381"/>
      <c r="C596" s="381"/>
      <c r="D596" s="382"/>
      <c r="E596" s="381"/>
      <c r="F596" s="382"/>
      <c r="G596" s="381"/>
      <c r="H596" s="381"/>
      <c r="I596" s="383"/>
      <c r="J596" s="381"/>
    </row>
    <row r="597" spans="2:10" ht="12.75">
      <c r="B597" s="381"/>
      <c r="C597" s="381"/>
      <c r="D597" s="382"/>
      <c r="E597" s="381"/>
      <c r="F597" s="382"/>
      <c r="G597" s="381"/>
      <c r="H597" s="381"/>
      <c r="I597" s="383"/>
      <c r="J597" s="381"/>
    </row>
    <row r="598" spans="2:10" ht="12.75">
      <c r="B598" s="381"/>
      <c r="C598" s="381"/>
      <c r="D598" s="382"/>
      <c r="E598" s="381"/>
      <c r="F598" s="382"/>
      <c r="G598" s="381"/>
      <c r="H598" s="381"/>
      <c r="I598" s="383"/>
      <c r="J598" s="381"/>
    </row>
    <row r="599" spans="2:10" ht="12.75">
      <c r="B599" s="381"/>
      <c r="C599" s="381"/>
      <c r="D599" s="382"/>
      <c r="E599" s="381"/>
      <c r="F599" s="382"/>
      <c r="G599" s="381"/>
      <c r="H599" s="381"/>
      <c r="I599" s="383"/>
      <c r="J599" s="381"/>
    </row>
    <row r="600" spans="2:10" ht="12.75">
      <c r="B600" s="381"/>
      <c r="C600" s="381"/>
      <c r="D600" s="382"/>
      <c r="E600" s="381"/>
      <c r="F600" s="382"/>
      <c r="G600" s="381"/>
      <c r="H600" s="381"/>
      <c r="I600" s="383"/>
      <c r="J600" s="381"/>
    </row>
    <row r="601" spans="2:10" ht="12.75">
      <c r="B601" s="381"/>
      <c r="C601" s="381"/>
      <c r="D601" s="382"/>
      <c r="E601" s="381"/>
      <c r="F601" s="382"/>
      <c r="G601" s="381"/>
      <c r="H601" s="381"/>
      <c r="I601" s="383"/>
      <c r="J601" s="381"/>
    </row>
    <row r="602" spans="2:10" ht="12.75">
      <c r="B602" s="381"/>
      <c r="C602" s="381"/>
      <c r="D602" s="382"/>
      <c r="E602" s="381"/>
      <c r="F602" s="382"/>
      <c r="G602" s="381"/>
      <c r="H602" s="381"/>
      <c r="I602" s="383"/>
      <c r="J602" s="381"/>
    </row>
    <row r="603" spans="2:10" ht="12.75">
      <c r="B603" s="381"/>
      <c r="C603" s="381"/>
      <c r="D603" s="382"/>
      <c r="E603" s="381"/>
      <c r="F603" s="382"/>
      <c r="G603" s="381"/>
      <c r="H603" s="381"/>
      <c r="I603" s="383"/>
      <c r="J603" s="381"/>
    </row>
    <row r="604" spans="2:10" ht="12.75">
      <c r="B604" s="381"/>
      <c r="C604" s="381"/>
      <c r="D604" s="382"/>
      <c r="E604" s="381"/>
      <c r="F604" s="382"/>
      <c r="G604" s="381"/>
      <c r="H604" s="381"/>
      <c r="I604" s="383"/>
      <c r="J604" s="381"/>
    </row>
    <row r="605" spans="2:10" ht="12.75">
      <c r="B605" s="381"/>
      <c r="C605" s="381"/>
      <c r="D605" s="382"/>
      <c r="E605" s="381"/>
      <c r="F605" s="382"/>
      <c r="G605" s="381"/>
      <c r="H605" s="381"/>
      <c r="I605" s="383"/>
      <c r="J605" s="381"/>
    </row>
    <row r="606" spans="2:10" ht="12.75">
      <c r="B606" s="381"/>
      <c r="C606" s="381"/>
      <c r="D606" s="382"/>
      <c r="E606" s="381"/>
      <c r="F606" s="382"/>
      <c r="G606" s="381"/>
      <c r="H606" s="381"/>
      <c r="I606" s="383"/>
      <c r="J606" s="381"/>
    </row>
    <row r="607" spans="2:10" ht="12.75">
      <c r="B607" s="381"/>
      <c r="C607" s="381"/>
      <c r="D607" s="382"/>
      <c r="E607" s="381"/>
      <c r="F607" s="382"/>
      <c r="G607" s="381"/>
      <c r="H607" s="381"/>
      <c r="I607" s="383"/>
      <c r="J607" s="381"/>
    </row>
    <row r="608" spans="2:10" ht="12.75">
      <c r="B608" s="381"/>
      <c r="C608" s="381"/>
      <c r="D608" s="382"/>
      <c r="E608" s="381"/>
      <c r="F608" s="382"/>
      <c r="G608" s="381"/>
      <c r="H608" s="381"/>
      <c r="I608" s="383"/>
      <c r="J608" s="381"/>
    </row>
    <row r="609" spans="2:10" ht="12.75">
      <c r="B609" s="381"/>
      <c r="C609" s="381"/>
      <c r="D609" s="382"/>
      <c r="E609" s="381"/>
      <c r="F609" s="382"/>
      <c r="G609" s="381"/>
      <c r="H609" s="381"/>
      <c r="I609" s="383"/>
      <c r="J609" s="381"/>
    </row>
    <row r="610" spans="2:10" ht="12.75">
      <c r="B610" s="381"/>
      <c r="C610" s="381"/>
      <c r="D610" s="382"/>
      <c r="E610" s="381"/>
      <c r="F610" s="382"/>
      <c r="G610" s="381"/>
      <c r="H610" s="381"/>
      <c r="I610" s="383"/>
      <c r="J610" s="381"/>
    </row>
    <row r="611" spans="2:10" ht="12.75">
      <c r="B611" s="381"/>
      <c r="C611" s="381"/>
      <c r="D611" s="382"/>
      <c r="E611" s="381"/>
      <c r="F611" s="382"/>
      <c r="G611" s="381"/>
      <c r="H611" s="381"/>
      <c r="I611" s="383"/>
      <c r="J611" s="381"/>
    </row>
    <row r="612" spans="2:10" ht="12.75">
      <c r="B612" s="381"/>
      <c r="C612" s="381"/>
      <c r="D612" s="382"/>
      <c r="E612" s="381"/>
      <c r="F612" s="382"/>
      <c r="G612" s="381"/>
      <c r="H612" s="381"/>
      <c r="I612" s="383"/>
      <c r="J612" s="381"/>
    </row>
    <row r="613" spans="2:10" ht="12.75">
      <c r="B613" s="381"/>
      <c r="C613" s="381"/>
      <c r="D613" s="382"/>
      <c r="E613" s="381"/>
      <c r="F613" s="382"/>
      <c r="G613" s="381"/>
      <c r="H613" s="381"/>
      <c r="I613" s="383"/>
      <c r="J613" s="381"/>
    </row>
    <row r="614" spans="2:10" ht="12.75">
      <c r="B614" s="381"/>
      <c r="C614" s="381"/>
      <c r="D614" s="382"/>
      <c r="E614" s="381"/>
      <c r="F614" s="382"/>
      <c r="G614" s="381"/>
      <c r="H614" s="381"/>
      <c r="I614" s="383"/>
      <c r="J614" s="381"/>
    </row>
    <row r="615" spans="2:10" ht="12.75">
      <c r="B615" s="381"/>
      <c r="C615" s="381"/>
      <c r="D615" s="382"/>
      <c r="E615" s="381"/>
      <c r="F615" s="382"/>
      <c r="G615" s="381"/>
      <c r="H615" s="381"/>
      <c r="I615" s="383"/>
      <c r="J615" s="381"/>
    </row>
    <row r="616" spans="2:10" ht="12.75">
      <c r="B616" s="381"/>
      <c r="C616" s="381"/>
      <c r="D616" s="382"/>
      <c r="E616" s="381"/>
      <c r="F616" s="382"/>
      <c r="G616" s="381"/>
      <c r="H616" s="381"/>
      <c r="I616" s="383"/>
      <c r="J616" s="381"/>
    </row>
    <row r="617" spans="2:10" ht="12.75">
      <c r="B617" s="381"/>
      <c r="C617" s="381"/>
      <c r="D617" s="382"/>
      <c r="E617" s="381"/>
      <c r="F617" s="382"/>
      <c r="G617" s="381"/>
      <c r="H617" s="381"/>
      <c r="I617" s="383"/>
      <c r="J617" s="381"/>
    </row>
    <row r="618" spans="2:10" ht="12.75">
      <c r="B618" s="381"/>
      <c r="C618" s="381"/>
      <c r="D618" s="382"/>
      <c r="E618" s="381"/>
      <c r="F618" s="382"/>
      <c r="G618" s="381"/>
      <c r="H618" s="381"/>
      <c r="I618" s="383"/>
      <c r="J618" s="381"/>
    </row>
    <row r="619" spans="2:10" ht="12.75">
      <c r="B619" s="381"/>
      <c r="C619" s="381"/>
      <c r="D619" s="382"/>
      <c r="E619" s="381"/>
      <c r="F619" s="382"/>
      <c r="G619" s="381"/>
      <c r="H619" s="381"/>
      <c r="I619" s="383"/>
      <c r="J619" s="381"/>
    </row>
    <row r="620" spans="2:10" ht="12.75">
      <c r="B620" s="381"/>
      <c r="C620" s="381"/>
      <c r="D620" s="382"/>
      <c r="E620" s="381"/>
      <c r="F620" s="382"/>
      <c r="G620" s="381"/>
      <c r="H620" s="381"/>
      <c r="I620" s="383"/>
      <c r="J620" s="381"/>
    </row>
    <row r="621" spans="2:10" ht="12.75">
      <c r="B621" s="381"/>
      <c r="C621" s="381"/>
      <c r="D621" s="382"/>
      <c r="E621" s="381"/>
      <c r="F621" s="382"/>
      <c r="G621" s="381"/>
      <c r="H621" s="381"/>
      <c r="I621" s="383"/>
      <c r="J621" s="381"/>
    </row>
    <row r="622" spans="2:10" ht="12.75">
      <c r="B622" s="381"/>
      <c r="C622" s="381"/>
      <c r="D622" s="382"/>
      <c r="E622" s="381"/>
      <c r="F622" s="382"/>
      <c r="G622" s="381"/>
      <c r="H622" s="381"/>
      <c r="I622" s="383"/>
      <c r="J622" s="381"/>
    </row>
    <row r="623" spans="2:10" ht="12.75">
      <c r="B623" s="381"/>
      <c r="C623" s="381"/>
      <c r="D623" s="382"/>
      <c r="E623" s="381"/>
      <c r="F623" s="382"/>
      <c r="G623" s="381"/>
      <c r="H623" s="381"/>
      <c r="I623" s="383"/>
      <c r="J623" s="381"/>
    </row>
    <row r="624" spans="2:10" ht="12.75">
      <c r="B624" s="381"/>
      <c r="C624" s="381"/>
      <c r="D624" s="382"/>
      <c r="E624" s="381"/>
      <c r="F624" s="382"/>
      <c r="G624" s="381"/>
      <c r="H624" s="381"/>
      <c r="I624" s="383"/>
      <c r="J624" s="381"/>
    </row>
    <row r="625" spans="2:10" ht="12.75">
      <c r="B625" s="381"/>
      <c r="C625" s="381"/>
      <c r="D625" s="382"/>
      <c r="E625" s="381"/>
      <c r="F625" s="382"/>
      <c r="G625" s="381"/>
      <c r="H625" s="381"/>
      <c r="I625" s="383"/>
      <c r="J625" s="381"/>
    </row>
    <row r="626" spans="2:10" ht="12.75">
      <c r="B626" s="381"/>
      <c r="C626" s="381"/>
      <c r="D626" s="382"/>
      <c r="E626" s="381"/>
      <c r="F626" s="382"/>
      <c r="G626" s="381"/>
      <c r="H626" s="381"/>
      <c r="I626" s="383"/>
      <c r="J626" s="381"/>
    </row>
    <row r="627" spans="2:10" ht="12.75">
      <c r="B627" s="381"/>
      <c r="C627" s="381"/>
      <c r="D627" s="382"/>
      <c r="E627" s="381"/>
      <c r="F627" s="382"/>
      <c r="G627" s="381"/>
      <c r="H627" s="381"/>
      <c r="I627" s="383"/>
      <c r="J627" s="381"/>
    </row>
    <row r="628" spans="2:10" ht="12.75">
      <c r="B628" s="381"/>
      <c r="C628" s="381"/>
      <c r="D628" s="382"/>
      <c r="E628" s="381"/>
      <c r="F628" s="382"/>
      <c r="G628" s="381"/>
      <c r="H628" s="381"/>
      <c r="I628" s="383"/>
      <c r="J628" s="381"/>
    </row>
    <row r="629" spans="2:10" ht="12.75">
      <c r="B629" s="381"/>
      <c r="C629" s="381"/>
      <c r="D629" s="382"/>
      <c r="E629" s="381"/>
      <c r="F629" s="382"/>
      <c r="G629" s="381"/>
      <c r="H629" s="381"/>
      <c r="I629" s="383"/>
      <c r="J629" s="381"/>
    </row>
    <row r="630" spans="2:10" ht="12.75">
      <c r="B630" s="381"/>
      <c r="C630" s="381"/>
      <c r="D630" s="382"/>
      <c r="E630" s="381"/>
      <c r="F630" s="382"/>
      <c r="G630" s="381"/>
      <c r="H630" s="381"/>
      <c r="I630" s="383"/>
      <c r="J630" s="381"/>
    </row>
    <row r="631" spans="2:10" ht="12.75">
      <c r="B631" s="381"/>
      <c r="C631" s="381"/>
      <c r="D631" s="382"/>
      <c r="E631" s="381"/>
      <c r="F631" s="382"/>
      <c r="G631" s="381"/>
      <c r="H631" s="381"/>
      <c r="I631" s="383"/>
      <c r="J631" s="381"/>
    </row>
    <row r="632" spans="2:10" ht="12.75">
      <c r="B632" s="381"/>
      <c r="C632" s="381"/>
      <c r="D632" s="382"/>
      <c r="E632" s="381"/>
      <c r="F632" s="382"/>
      <c r="G632" s="381"/>
      <c r="H632" s="381"/>
      <c r="I632" s="383"/>
      <c r="J632" s="381"/>
    </row>
    <row r="633" spans="2:10" ht="12.75">
      <c r="B633" s="381"/>
      <c r="C633" s="381"/>
      <c r="D633" s="382"/>
      <c r="E633" s="381"/>
      <c r="F633" s="382"/>
      <c r="G633" s="381"/>
      <c r="H633" s="381"/>
      <c r="I633" s="383"/>
      <c r="J633" s="381"/>
    </row>
    <row r="634" spans="2:10" ht="12.75">
      <c r="B634" s="381"/>
      <c r="C634" s="381"/>
      <c r="D634" s="382"/>
      <c r="E634" s="381"/>
      <c r="F634" s="382"/>
      <c r="G634" s="381"/>
      <c r="H634" s="381"/>
      <c r="I634" s="383"/>
      <c r="J634" s="381"/>
    </row>
    <row r="635" spans="2:10" ht="12.75">
      <c r="B635" s="381"/>
      <c r="C635" s="381"/>
      <c r="D635" s="382"/>
      <c r="E635" s="381"/>
      <c r="F635" s="382"/>
      <c r="G635" s="381"/>
      <c r="H635" s="381"/>
      <c r="I635" s="383"/>
      <c r="J635" s="381"/>
    </row>
    <row r="636" spans="2:10" ht="12.75">
      <c r="B636" s="381"/>
      <c r="C636" s="381"/>
      <c r="D636" s="382"/>
      <c r="E636" s="381"/>
      <c r="F636" s="382"/>
      <c r="G636" s="381"/>
      <c r="H636" s="381"/>
      <c r="I636" s="383"/>
      <c r="J636" s="381"/>
    </row>
    <row r="637" spans="2:10" ht="12.75">
      <c r="B637" s="381"/>
      <c r="C637" s="381"/>
      <c r="D637" s="382"/>
      <c r="E637" s="381"/>
      <c r="F637" s="382"/>
      <c r="G637" s="381"/>
      <c r="H637" s="381"/>
      <c r="I637" s="383"/>
      <c r="J637" s="381"/>
    </row>
    <row r="638" spans="2:10" ht="12.75">
      <c r="B638" s="381"/>
      <c r="C638" s="381"/>
      <c r="D638" s="382"/>
      <c r="E638" s="381"/>
      <c r="F638" s="382"/>
      <c r="G638" s="381"/>
      <c r="H638" s="381"/>
      <c r="I638" s="383"/>
      <c r="J638" s="381"/>
    </row>
    <row r="639" spans="2:10" ht="12.75">
      <c r="B639" s="381"/>
      <c r="C639" s="381"/>
      <c r="D639" s="382"/>
      <c r="E639" s="381"/>
      <c r="F639" s="382"/>
      <c r="G639" s="381"/>
      <c r="H639" s="381"/>
      <c r="I639" s="383"/>
      <c r="J639" s="381"/>
    </row>
    <row r="640" spans="2:10" ht="12.75">
      <c r="B640" s="381"/>
      <c r="C640" s="381"/>
      <c r="D640" s="382"/>
      <c r="E640" s="381"/>
      <c r="F640" s="382"/>
      <c r="G640" s="381"/>
      <c r="H640" s="381"/>
      <c r="I640" s="383"/>
      <c r="J640" s="381"/>
    </row>
    <row r="641" spans="2:10" ht="12.75">
      <c r="B641" s="381"/>
      <c r="C641" s="381"/>
      <c r="D641" s="382"/>
      <c r="E641" s="381"/>
      <c r="F641" s="382"/>
      <c r="G641" s="381"/>
      <c r="H641" s="381"/>
      <c r="I641" s="383"/>
      <c r="J641" s="381"/>
    </row>
    <row r="642" spans="2:10" ht="12.75">
      <c r="B642" s="381"/>
      <c r="C642" s="381"/>
      <c r="D642" s="382"/>
      <c r="E642" s="381"/>
      <c r="F642" s="382"/>
      <c r="G642" s="381"/>
      <c r="H642" s="381"/>
      <c r="I642" s="383"/>
      <c r="J642" s="381"/>
    </row>
    <row r="643" spans="2:10" ht="12.75">
      <c r="B643" s="381"/>
      <c r="C643" s="381"/>
      <c r="D643" s="382"/>
      <c r="E643" s="381"/>
      <c r="F643" s="382"/>
      <c r="G643" s="381"/>
      <c r="H643" s="381"/>
      <c r="I643" s="383"/>
      <c r="J643" s="381"/>
    </row>
    <row r="644" spans="2:10" ht="12.75">
      <c r="B644" s="381"/>
      <c r="C644" s="381"/>
      <c r="D644" s="382"/>
      <c r="E644" s="381"/>
      <c r="F644" s="382"/>
      <c r="G644" s="381"/>
      <c r="H644" s="381"/>
      <c r="I644" s="383"/>
      <c r="J644" s="381"/>
    </row>
    <row r="645" spans="2:10" ht="12.75">
      <c r="B645" s="381"/>
      <c r="C645" s="381"/>
      <c r="D645" s="382"/>
      <c r="E645" s="381"/>
      <c r="F645" s="382"/>
      <c r="G645" s="381"/>
      <c r="H645" s="381"/>
      <c r="I645" s="383"/>
      <c r="J645" s="381"/>
    </row>
    <row r="646" spans="2:10" ht="12.75">
      <c r="B646" s="381"/>
      <c r="C646" s="381"/>
      <c r="D646" s="382"/>
      <c r="E646" s="381"/>
      <c r="F646" s="382"/>
      <c r="G646" s="381"/>
      <c r="H646" s="381"/>
      <c r="I646" s="383"/>
      <c r="J646" s="381"/>
    </row>
    <row r="647" spans="2:10" ht="12.75">
      <c r="B647" s="381"/>
      <c r="C647" s="381"/>
      <c r="D647" s="382"/>
      <c r="E647" s="381"/>
      <c r="F647" s="382"/>
      <c r="G647" s="381"/>
      <c r="H647" s="381"/>
      <c r="I647" s="383"/>
      <c r="J647" s="381"/>
    </row>
    <row r="648" spans="2:10" ht="12.75">
      <c r="B648" s="381"/>
      <c r="C648" s="381"/>
      <c r="D648" s="382"/>
      <c r="E648" s="381"/>
      <c r="F648" s="382"/>
      <c r="G648" s="381"/>
      <c r="H648" s="381"/>
      <c r="I648" s="383"/>
      <c r="J648" s="381"/>
    </row>
    <row r="649" spans="2:10" ht="12.75">
      <c r="B649" s="381"/>
      <c r="C649" s="381"/>
      <c r="D649" s="382"/>
      <c r="E649" s="381"/>
      <c r="F649" s="382"/>
      <c r="G649" s="381"/>
      <c r="H649" s="381"/>
      <c r="I649" s="383"/>
      <c r="J649" s="381"/>
    </row>
    <row r="650" spans="2:10" ht="12.75">
      <c r="B650" s="381"/>
      <c r="C650" s="381"/>
      <c r="D650" s="382"/>
      <c r="E650" s="381"/>
      <c r="F650" s="382"/>
      <c r="G650" s="381"/>
      <c r="H650" s="381"/>
      <c r="I650" s="383"/>
      <c r="J650" s="381"/>
    </row>
    <row r="651" spans="2:10" ht="12.75">
      <c r="B651" s="381"/>
      <c r="C651" s="381"/>
      <c r="D651" s="382"/>
      <c r="E651" s="381"/>
      <c r="F651" s="382"/>
      <c r="G651" s="381"/>
      <c r="H651" s="381"/>
      <c r="I651" s="383"/>
      <c r="J651" s="381"/>
    </row>
    <row r="652" spans="2:10" ht="12.75">
      <c r="B652" s="381"/>
      <c r="C652" s="381"/>
      <c r="D652" s="382"/>
      <c r="E652" s="381"/>
      <c r="F652" s="382"/>
      <c r="G652" s="381"/>
      <c r="H652" s="381"/>
      <c r="I652" s="383"/>
      <c r="J652" s="381"/>
    </row>
    <row r="653" spans="2:10" ht="12.75">
      <c r="B653" s="381"/>
      <c r="C653" s="381"/>
      <c r="D653" s="382"/>
      <c r="E653" s="381"/>
      <c r="F653" s="382"/>
      <c r="G653" s="381"/>
      <c r="H653" s="381"/>
      <c r="I653" s="383"/>
      <c r="J653" s="381"/>
    </row>
    <row r="654" spans="2:10" ht="12.75">
      <c r="B654" s="381"/>
      <c r="C654" s="381"/>
      <c r="D654" s="382"/>
      <c r="E654" s="381"/>
      <c r="F654" s="382"/>
      <c r="G654" s="381"/>
      <c r="H654" s="381"/>
      <c r="I654" s="383"/>
      <c r="J654" s="381"/>
    </row>
    <row r="655" spans="2:10" ht="12.75">
      <c r="B655" s="381"/>
      <c r="C655" s="381"/>
      <c r="D655" s="382"/>
      <c r="E655" s="381"/>
      <c r="F655" s="382"/>
      <c r="G655" s="381"/>
      <c r="H655" s="381"/>
      <c r="I655" s="383"/>
      <c r="J655" s="381"/>
    </row>
    <row r="656" spans="2:10" ht="12.75">
      <c r="B656" s="381"/>
      <c r="C656" s="381"/>
      <c r="D656" s="382"/>
      <c r="E656" s="381"/>
      <c r="F656" s="382"/>
      <c r="G656" s="381"/>
      <c r="H656" s="381"/>
      <c r="I656" s="383"/>
      <c r="J656" s="381"/>
    </row>
    <row r="657" spans="2:10" ht="12.75">
      <c r="B657" s="381"/>
      <c r="C657" s="381"/>
      <c r="D657" s="382"/>
      <c r="E657" s="381"/>
      <c r="F657" s="382"/>
      <c r="G657" s="381"/>
      <c r="H657" s="381"/>
      <c r="I657" s="383"/>
      <c r="J657" s="381"/>
    </row>
    <row r="658" spans="2:10" ht="12.75">
      <c r="B658" s="381"/>
      <c r="C658" s="381"/>
      <c r="D658" s="382"/>
      <c r="E658" s="381"/>
      <c r="F658" s="382"/>
      <c r="G658" s="381"/>
      <c r="H658" s="381"/>
      <c r="I658" s="383"/>
      <c r="J658" s="381"/>
    </row>
    <row r="659" spans="2:10" ht="12.75">
      <c r="B659" s="381"/>
      <c r="C659" s="381"/>
      <c r="D659" s="382"/>
      <c r="E659" s="381"/>
      <c r="F659" s="382"/>
      <c r="G659" s="381"/>
      <c r="H659" s="381"/>
      <c r="I659" s="383"/>
      <c r="J659" s="381"/>
    </row>
    <row r="660" spans="2:10" ht="12.75">
      <c r="B660" s="381"/>
      <c r="C660" s="381"/>
      <c r="D660" s="382"/>
      <c r="E660" s="381"/>
      <c r="F660" s="382"/>
      <c r="G660" s="381"/>
      <c r="H660" s="381"/>
      <c r="I660" s="383"/>
      <c r="J660" s="381"/>
    </row>
    <row r="661" spans="2:10" ht="12.75">
      <c r="B661" s="381"/>
      <c r="C661" s="381"/>
      <c r="D661" s="382"/>
      <c r="E661" s="381"/>
      <c r="F661" s="382"/>
      <c r="G661" s="381"/>
      <c r="H661" s="381"/>
      <c r="I661" s="383"/>
      <c r="J661" s="381"/>
    </row>
    <row r="662" spans="2:10" ht="12.75">
      <c r="B662" s="381"/>
      <c r="C662" s="381"/>
      <c r="D662" s="382"/>
      <c r="E662" s="381"/>
      <c r="F662" s="382"/>
      <c r="G662" s="381"/>
      <c r="H662" s="381"/>
      <c r="I662" s="383"/>
      <c r="J662" s="381"/>
    </row>
    <row r="663" spans="2:10" ht="12.75">
      <c r="B663" s="381"/>
      <c r="C663" s="381"/>
      <c r="D663" s="382"/>
      <c r="E663" s="381"/>
      <c r="F663" s="382"/>
      <c r="G663" s="381"/>
      <c r="H663" s="381"/>
      <c r="I663" s="383"/>
      <c r="J663" s="381"/>
    </row>
    <row r="664" spans="2:10" ht="12.75">
      <c r="B664" s="381"/>
      <c r="C664" s="381"/>
      <c r="D664" s="382"/>
      <c r="E664" s="381"/>
      <c r="F664" s="382"/>
      <c r="G664" s="381"/>
      <c r="H664" s="381"/>
      <c r="I664" s="383"/>
      <c r="J664" s="381"/>
    </row>
    <row r="665" spans="2:10" ht="12.75">
      <c r="B665" s="381"/>
      <c r="C665" s="381"/>
      <c r="D665" s="382"/>
      <c r="E665" s="381"/>
      <c r="F665" s="382"/>
      <c r="G665" s="381"/>
      <c r="H665" s="381"/>
      <c r="I665" s="383"/>
      <c r="J665" s="381"/>
    </row>
    <row r="666" spans="2:10" ht="12.75">
      <c r="B666" s="381"/>
      <c r="C666" s="381"/>
      <c r="D666" s="382"/>
      <c r="E666" s="381"/>
      <c r="F666" s="382"/>
      <c r="G666" s="381"/>
      <c r="H666" s="381"/>
      <c r="I666" s="383"/>
      <c r="J666" s="381"/>
    </row>
    <row r="667" spans="2:10" ht="12.75">
      <c r="B667" s="381"/>
      <c r="C667" s="381"/>
      <c r="D667" s="382"/>
      <c r="E667" s="381"/>
      <c r="F667" s="382"/>
      <c r="G667" s="381"/>
      <c r="H667" s="381"/>
      <c r="I667" s="383"/>
      <c r="J667" s="381"/>
    </row>
    <row r="668" spans="2:10" ht="12.75">
      <c r="B668" s="381"/>
      <c r="C668" s="381"/>
      <c r="D668" s="382"/>
      <c r="E668" s="381"/>
      <c r="F668" s="382"/>
      <c r="G668" s="381"/>
      <c r="H668" s="381"/>
      <c r="I668" s="383"/>
      <c r="J668" s="381"/>
    </row>
    <row r="669" spans="2:10" ht="12.75">
      <c r="B669" s="381"/>
      <c r="C669" s="381"/>
      <c r="D669" s="382"/>
      <c r="E669" s="381"/>
      <c r="F669" s="382"/>
      <c r="G669" s="381"/>
      <c r="H669" s="381"/>
      <c r="I669" s="383"/>
      <c r="J669" s="381"/>
    </row>
    <row r="670" spans="2:10" ht="12.75">
      <c r="B670" s="381"/>
      <c r="C670" s="381"/>
      <c r="D670" s="382"/>
      <c r="E670" s="381"/>
      <c r="F670" s="382"/>
      <c r="G670" s="381"/>
      <c r="H670" s="381"/>
      <c r="I670" s="383"/>
      <c r="J670" s="381"/>
    </row>
    <row r="671" spans="2:10" ht="12.75">
      <c r="B671" s="381"/>
      <c r="C671" s="381"/>
      <c r="D671" s="382"/>
      <c r="E671" s="381"/>
      <c r="F671" s="382"/>
      <c r="G671" s="381"/>
      <c r="H671" s="381"/>
      <c r="I671" s="383"/>
      <c r="J671" s="381"/>
    </row>
    <row r="672" spans="2:10" ht="12.75">
      <c r="B672" s="381"/>
      <c r="C672" s="381"/>
      <c r="D672" s="382"/>
      <c r="E672" s="381"/>
      <c r="F672" s="382"/>
      <c r="G672" s="381"/>
      <c r="H672" s="381"/>
      <c r="I672" s="383"/>
      <c r="J672" s="381"/>
    </row>
    <row r="673" spans="2:10" ht="12.75">
      <c r="B673" s="381"/>
      <c r="C673" s="381"/>
      <c r="D673" s="382"/>
      <c r="E673" s="381"/>
      <c r="F673" s="382"/>
      <c r="G673" s="381"/>
      <c r="H673" s="381"/>
      <c r="I673" s="383"/>
      <c r="J673" s="381"/>
    </row>
    <row r="674" spans="2:10" ht="12.75">
      <c r="B674" s="381"/>
      <c r="C674" s="381"/>
      <c r="D674" s="382"/>
      <c r="E674" s="381"/>
      <c r="F674" s="382"/>
      <c r="G674" s="381"/>
      <c r="H674" s="381"/>
      <c r="I674" s="383"/>
      <c r="J674" s="381"/>
    </row>
    <row r="675" spans="2:10" ht="12.75">
      <c r="B675" s="381"/>
      <c r="C675" s="381"/>
      <c r="D675" s="382"/>
      <c r="E675" s="381"/>
      <c r="F675" s="382"/>
      <c r="G675" s="381"/>
      <c r="H675" s="381"/>
      <c r="I675" s="383"/>
      <c r="J675" s="381"/>
    </row>
    <row r="676" spans="2:10" ht="12.75">
      <c r="B676" s="381"/>
      <c r="C676" s="381"/>
      <c r="D676" s="382"/>
      <c r="E676" s="381"/>
      <c r="F676" s="382"/>
      <c r="G676" s="381"/>
      <c r="H676" s="381"/>
      <c r="I676" s="383"/>
      <c r="J676" s="381"/>
    </row>
    <row r="677" spans="2:10" ht="12.75">
      <c r="B677" s="381"/>
      <c r="C677" s="381"/>
      <c r="D677" s="382"/>
      <c r="E677" s="381"/>
      <c r="F677" s="382"/>
      <c r="G677" s="381"/>
      <c r="H677" s="381"/>
      <c r="I677" s="383"/>
      <c r="J677" s="381"/>
    </row>
    <row r="678" spans="2:10" ht="12.75">
      <c r="B678" s="381"/>
      <c r="C678" s="381"/>
      <c r="D678" s="382"/>
      <c r="E678" s="381"/>
      <c r="F678" s="382"/>
      <c r="G678" s="381"/>
      <c r="H678" s="381"/>
      <c r="I678" s="383"/>
      <c r="J678" s="381"/>
    </row>
    <row r="679" spans="2:10" ht="12.75">
      <c r="B679" s="381"/>
      <c r="C679" s="381"/>
      <c r="D679" s="382"/>
      <c r="E679" s="381"/>
      <c r="F679" s="382"/>
      <c r="G679" s="381"/>
      <c r="H679" s="381"/>
      <c r="I679" s="383"/>
      <c r="J679" s="381"/>
    </row>
    <row r="680" spans="2:10" ht="12.75">
      <c r="B680" s="381"/>
      <c r="C680" s="381"/>
      <c r="D680" s="382"/>
      <c r="E680" s="381"/>
      <c r="F680" s="382"/>
      <c r="G680" s="381"/>
      <c r="H680" s="381"/>
      <c r="I680" s="383"/>
      <c r="J680" s="381"/>
    </row>
    <row r="681" spans="2:10" ht="12.75">
      <c r="B681" s="381"/>
      <c r="C681" s="381"/>
      <c r="D681" s="382"/>
      <c r="E681" s="381"/>
      <c r="F681" s="382"/>
      <c r="G681" s="381"/>
      <c r="H681" s="381"/>
      <c r="I681" s="383"/>
      <c r="J681" s="381"/>
    </row>
    <row r="682" spans="2:10" ht="12.75">
      <c r="B682" s="381"/>
      <c r="C682" s="381"/>
      <c r="D682" s="382"/>
      <c r="E682" s="381"/>
      <c r="F682" s="382"/>
      <c r="G682" s="381"/>
      <c r="H682" s="381"/>
      <c r="I682" s="383"/>
      <c r="J682" s="381"/>
    </row>
    <row r="683" spans="2:10" ht="12.75">
      <c r="B683" s="381"/>
      <c r="C683" s="381"/>
      <c r="D683" s="382"/>
      <c r="E683" s="381"/>
      <c r="F683" s="382"/>
      <c r="G683" s="381"/>
      <c r="H683" s="381"/>
      <c r="I683" s="383"/>
      <c r="J683" s="381"/>
    </row>
    <row r="684" spans="2:10" ht="12.75">
      <c r="B684" s="381"/>
      <c r="C684" s="381"/>
      <c r="D684" s="382"/>
      <c r="E684" s="381"/>
      <c r="F684" s="382"/>
      <c r="G684" s="381"/>
      <c r="H684" s="381"/>
      <c r="I684" s="383"/>
      <c r="J684" s="381"/>
    </row>
    <row r="685" spans="2:10" ht="12.75">
      <c r="B685" s="381"/>
      <c r="C685" s="381"/>
      <c r="D685" s="382"/>
      <c r="E685" s="381"/>
      <c r="F685" s="382"/>
      <c r="G685" s="381"/>
      <c r="H685" s="381"/>
      <c r="I685" s="383"/>
      <c r="J685" s="381"/>
    </row>
    <row r="686" spans="2:10" ht="12.75">
      <c r="B686" s="381"/>
      <c r="C686" s="381"/>
      <c r="D686" s="382"/>
      <c r="E686" s="381"/>
      <c r="F686" s="382"/>
      <c r="G686" s="381"/>
      <c r="H686" s="381"/>
      <c r="I686" s="383"/>
      <c r="J686" s="381"/>
    </row>
    <row r="687" spans="2:10" ht="12.75">
      <c r="B687" s="381"/>
      <c r="C687" s="381"/>
      <c r="D687" s="382"/>
      <c r="E687" s="381"/>
      <c r="F687" s="382"/>
      <c r="G687" s="381"/>
      <c r="H687" s="381"/>
      <c r="I687" s="383"/>
      <c r="J687" s="381"/>
    </row>
    <row r="688" spans="2:10" ht="12.75">
      <c r="B688" s="381"/>
      <c r="C688" s="381"/>
      <c r="D688" s="382"/>
      <c r="E688" s="381"/>
      <c r="F688" s="382"/>
      <c r="G688" s="381"/>
      <c r="H688" s="381"/>
      <c r="I688" s="383"/>
      <c r="J688" s="381"/>
    </row>
    <row r="689" spans="2:10" ht="12.75">
      <c r="B689" s="381"/>
      <c r="C689" s="381"/>
      <c r="D689" s="382"/>
      <c r="E689" s="381"/>
      <c r="F689" s="382"/>
      <c r="G689" s="381"/>
      <c r="H689" s="381"/>
      <c r="I689" s="383"/>
      <c r="J689" s="381"/>
    </row>
    <row r="690" spans="2:10" ht="12.75">
      <c r="B690" s="381"/>
      <c r="C690" s="381"/>
      <c r="D690" s="382"/>
      <c r="E690" s="381"/>
      <c r="F690" s="382"/>
      <c r="G690" s="381"/>
      <c r="H690" s="381"/>
      <c r="I690" s="383"/>
      <c r="J690" s="381"/>
    </row>
    <row r="691" spans="2:10" ht="12.75">
      <c r="B691" s="381"/>
      <c r="C691" s="381"/>
      <c r="D691" s="382"/>
      <c r="E691" s="381"/>
      <c r="F691" s="382"/>
      <c r="G691" s="381"/>
      <c r="H691" s="381"/>
      <c r="I691" s="383"/>
      <c r="J691" s="381"/>
    </row>
    <row r="692" spans="2:10" ht="12.75">
      <c r="B692" s="381"/>
      <c r="C692" s="381"/>
      <c r="D692" s="382"/>
      <c r="E692" s="381"/>
      <c r="F692" s="382"/>
      <c r="G692" s="381"/>
      <c r="H692" s="381"/>
      <c r="I692" s="383"/>
      <c r="J692" s="381"/>
    </row>
    <row r="693" spans="2:10" ht="12.75">
      <c r="B693" s="381"/>
      <c r="C693" s="381"/>
      <c r="D693" s="382"/>
      <c r="E693" s="381"/>
      <c r="F693" s="382"/>
      <c r="G693" s="381"/>
      <c r="H693" s="381"/>
      <c r="I693" s="383"/>
      <c r="J693" s="381"/>
    </row>
    <row r="694" spans="2:10" ht="12.75">
      <c r="B694" s="381"/>
      <c r="C694" s="381"/>
      <c r="D694" s="382"/>
      <c r="E694" s="381"/>
      <c r="F694" s="382"/>
      <c r="G694" s="381"/>
      <c r="H694" s="381"/>
      <c r="I694" s="383"/>
      <c r="J694" s="381"/>
    </row>
    <row r="695" spans="2:10" ht="12.75">
      <c r="B695" s="381"/>
      <c r="C695" s="381"/>
      <c r="D695" s="382"/>
      <c r="E695" s="381"/>
      <c r="F695" s="382"/>
      <c r="G695" s="381"/>
      <c r="H695" s="381"/>
      <c r="I695" s="383"/>
      <c r="J695" s="381"/>
    </row>
    <row r="696" spans="2:10" ht="12.75">
      <c r="B696" s="381"/>
      <c r="C696" s="381"/>
      <c r="D696" s="382"/>
      <c r="E696" s="381"/>
      <c r="F696" s="382"/>
      <c r="G696" s="381"/>
      <c r="H696" s="381"/>
      <c r="I696" s="383"/>
      <c r="J696" s="381"/>
    </row>
    <row r="697" spans="2:10" ht="12.75">
      <c r="B697" s="381"/>
      <c r="C697" s="381"/>
      <c r="D697" s="382"/>
      <c r="E697" s="381"/>
      <c r="F697" s="382"/>
      <c r="G697" s="381"/>
      <c r="H697" s="381"/>
      <c r="I697" s="383"/>
      <c r="J697" s="381"/>
    </row>
    <row r="698" spans="2:10" ht="12.75">
      <c r="B698" s="381"/>
      <c r="C698" s="381"/>
      <c r="D698" s="382"/>
      <c r="E698" s="381"/>
      <c r="F698" s="382"/>
      <c r="G698" s="381"/>
      <c r="H698" s="381"/>
      <c r="I698" s="383"/>
      <c r="J698" s="381"/>
    </row>
    <row r="699" spans="2:10" ht="12.75">
      <c r="B699" s="381"/>
      <c r="C699" s="381"/>
      <c r="D699" s="382"/>
      <c r="E699" s="381"/>
      <c r="F699" s="382"/>
      <c r="G699" s="381"/>
      <c r="H699" s="381"/>
      <c r="I699" s="383"/>
      <c r="J699" s="381"/>
    </row>
    <row r="700" spans="2:10" ht="12.75">
      <c r="B700" s="381"/>
      <c r="C700" s="381"/>
      <c r="D700" s="382"/>
      <c r="E700" s="381"/>
      <c r="F700" s="382"/>
      <c r="G700" s="381"/>
      <c r="H700" s="381"/>
      <c r="I700" s="383"/>
      <c r="J700" s="381"/>
    </row>
    <row r="701" spans="2:10" ht="12.75">
      <c r="B701" s="381"/>
      <c r="C701" s="381"/>
      <c r="D701" s="382"/>
      <c r="E701" s="381"/>
      <c r="F701" s="382"/>
      <c r="G701" s="381"/>
      <c r="H701" s="381"/>
      <c r="I701" s="383"/>
      <c r="J701" s="381"/>
    </row>
    <row r="702" spans="2:10" ht="12.75">
      <c r="B702" s="381"/>
      <c r="C702" s="381"/>
      <c r="D702" s="382"/>
      <c r="E702" s="381"/>
      <c r="F702" s="382"/>
      <c r="G702" s="381"/>
      <c r="H702" s="381"/>
      <c r="I702" s="383"/>
      <c r="J702" s="381"/>
    </row>
    <row r="703" spans="2:10" ht="12.75">
      <c r="B703" s="381"/>
      <c r="C703" s="381"/>
      <c r="D703" s="382"/>
      <c r="E703" s="381"/>
      <c r="F703" s="382"/>
      <c r="G703" s="381"/>
      <c r="H703" s="381"/>
      <c r="I703" s="383"/>
      <c r="J703" s="381"/>
    </row>
    <row r="704" spans="2:10" ht="12.75">
      <c r="B704" s="381"/>
      <c r="C704" s="381"/>
      <c r="D704" s="382"/>
      <c r="E704" s="381"/>
      <c r="F704" s="382"/>
      <c r="G704" s="381"/>
      <c r="H704" s="381"/>
      <c r="I704" s="383"/>
      <c r="J704" s="381"/>
    </row>
    <row r="705" spans="2:10" ht="12.75">
      <c r="B705" s="381"/>
      <c r="C705" s="381"/>
      <c r="D705" s="382"/>
      <c r="E705" s="381"/>
      <c r="F705" s="382"/>
      <c r="G705" s="381"/>
      <c r="H705" s="381"/>
      <c r="I705" s="383"/>
      <c r="J705" s="381"/>
    </row>
    <row r="706" spans="2:10" ht="12.75">
      <c r="B706" s="381"/>
      <c r="C706" s="381"/>
      <c r="D706" s="382"/>
      <c r="E706" s="381"/>
      <c r="F706" s="382"/>
      <c r="G706" s="381"/>
      <c r="H706" s="381"/>
      <c r="I706" s="383"/>
      <c r="J706" s="381"/>
    </row>
    <row r="707" spans="2:10" ht="12.75">
      <c r="B707" s="381"/>
      <c r="C707" s="381"/>
      <c r="D707" s="382"/>
      <c r="E707" s="381"/>
      <c r="F707" s="382"/>
      <c r="G707" s="381"/>
      <c r="H707" s="381"/>
      <c r="I707" s="383"/>
      <c r="J707" s="381"/>
    </row>
    <row r="708" spans="2:10" ht="12.75">
      <c r="B708" s="381"/>
      <c r="C708" s="381"/>
      <c r="D708" s="382"/>
      <c r="E708" s="381"/>
      <c r="F708" s="382"/>
      <c r="G708" s="381"/>
      <c r="H708" s="381"/>
      <c r="I708" s="383"/>
      <c r="J708" s="381"/>
    </row>
    <row r="709" spans="2:10" ht="12.75">
      <c r="B709" s="381"/>
      <c r="C709" s="381"/>
      <c r="D709" s="382"/>
      <c r="E709" s="381"/>
      <c r="F709" s="382"/>
      <c r="G709" s="381"/>
      <c r="H709" s="381"/>
      <c r="I709" s="383"/>
      <c r="J709" s="381"/>
    </row>
    <row r="710" spans="2:10" ht="12.75">
      <c r="B710" s="381"/>
      <c r="C710" s="381"/>
      <c r="D710" s="382"/>
      <c r="E710" s="381"/>
      <c r="F710" s="382"/>
      <c r="G710" s="381"/>
      <c r="H710" s="381"/>
      <c r="I710" s="383"/>
      <c r="J710" s="381"/>
    </row>
    <row r="711" spans="2:10" ht="12.75">
      <c r="B711" s="381"/>
      <c r="C711" s="381"/>
      <c r="D711" s="382"/>
      <c r="E711" s="381"/>
      <c r="F711" s="382"/>
      <c r="G711" s="381"/>
      <c r="H711" s="381"/>
      <c r="I711" s="383"/>
      <c r="J711" s="381"/>
    </row>
    <row r="712" spans="2:10" ht="12.75">
      <c r="B712" s="381"/>
      <c r="C712" s="381"/>
      <c r="D712" s="382"/>
      <c r="E712" s="381"/>
      <c r="F712" s="382"/>
      <c r="G712" s="381"/>
      <c r="H712" s="381"/>
      <c r="I712" s="383"/>
      <c r="J712" s="381"/>
    </row>
    <row r="713" spans="2:10" ht="12.75">
      <c r="B713" s="381"/>
      <c r="C713" s="381"/>
      <c r="D713" s="382"/>
      <c r="E713" s="381"/>
      <c r="F713" s="382"/>
      <c r="G713" s="381"/>
      <c r="H713" s="381"/>
      <c r="I713" s="383"/>
      <c r="J713" s="381"/>
    </row>
    <row r="714" spans="2:10" ht="12.75">
      <c r="B714" s="381"/>
      <c r="C714" s="381"/>
      <c r="D714" s="382"/>
      <c r="E714" s="381"/>
      <c r="F714" s="382"/>
      <c r="G714" s="381"/>
      <c r="H714" s="381"/>
      <c r="I714" s="383"/>
      <c r="J714" s="381"/>
    </row>
    <row r="715" spans="2:10" ht="12.75">
      <c r="B715" s="381"/>
      <c r="C715" s="381"/>
      <c r="D715" s="382"/>
      <c r="E715" s="381"/>
      <c r="F715" s="382"/>
      <c r="G715" s="381"/>
      <c r="H715" s="381"/>
      <c r="I715" s="383"/>
      <c r="J715" s="381"/>
    </row>
    <row r="716" spans="2:10" ht="12.75">
      <c r="B716" s="381"/>
      <c r="C716" s="381"/>
      <c r="D716" s="382"/>
      <c r="E716" s="381"/>
      <c r="F716" s="382"/>
      <c r="G716" s="381"/>
      <c r="H716" s="381"/>
      <c r="I716" s="383"/>
      <c r="J716" s="381"/>
    </row>
    <row r="717" spans="2:10" ht="12.75">
      <c r="B717" s="381"/>
      <c r="C717" s="381"/>
      <c r="D717" s="382"/>
      <c r="E717" s="381"/>
      <c r="F717" s="382"/>
      <c r="G717" s="381"/>
      <c r="H717" s="381"/>
      <c r="I717" s="383"/>
      <c r="J717" s="381"/>
    </row>
    <row r="718" spans="2:10" ht="12.75">
      <c r="B718" s="381"/>
      <c r="C718" s="381"/>
      <c r="D718" s="382"/>
      <c r="E718" s="381"/>
      <c r="F718" s="382"/>
      <c r="G718" s="381"/>
      <c r="H718" s="381"/>
      <c r="I718" s="383"/>
      <c r="J718" s="381"/>
    </row>
    <row r="719" spans="2:10" ht="12.75">
      <c r="B719" s="381"/>
      <c r="C719" s="381"/>
      <c r="D719" s="382"/>
      <c r="E719" s="381"/>
      <c r="F719" s="382"/>
      <c r="G719" s="381"/>
      <c r="H719" s="381"/>
      <c r="I719" s="383"/>
      <c r="J719" s="381"/>
    </row>
    <row r="720" spans="2:10" ht="12.75">
      <c r="B720" s="381"/>
      <c r="C720" s="381"/>
      <c r="D720" s="382"/>
      <c r="E720" s="381"/>
      <c r="F720" s="382"/>
      <c r="G720" s="381"/>
      <c r="H720" s="381"/>
      <c r="I720" s="383"/>
      <c r="J720" s="381"/>
    </row>
    <row r="721" spans="2:10" ht="12.75">
      <c r="B721" s="381"/>
      <c r="C721" s="381"/>
      <c r="D721" s="382"/>
      <c r="E721" s="381"/>
      <c r="F721" s="382"/>
      <c r="G721" s="381"/>
      <c r="H721" s="381"/>
      <c r="I721" s="383"/>
      <c r="J721" s="381"/>
    </row>
    <row r="722" spans="2:10" ht="12.75">
      <c r="B722" s="381"/>
      <c r="C722" s="381"/>
      <c r="D722" s="382"/>
      <c r="E722" s="381"/>
      <c r="F722" s="382"/>
      <c r="G722" s="381"/>
      <c r="H722" s="381"/>
      <c r="I722" s="383"/>
      <c r="J722" s="381"/>
    </row>
    <row r="723" spans="2:10" ht="12.75">
      <c r="B723" s="381"/>
      <c r="C723" s="381"/>
      <c r="D723" s="382"/>
      <c r="E723" s="381"/>
      <c r="F723" s="382"/>
      <c r="G723" s="381"/>
      <c r="H723" s="381"/>
      <c r="I723" s="383"/>
      <c r="J723" s="381"/>
    </row>
    <row r="724" spans="2:10" ht="12.75">
      <c r="B724" s="381"/>
      <c r="C724" s="381"/>
      <c r="D724" s="382"/>
      <c r="E724" s="381"/>
      <c r="F724" s="382"/>
      <c r="G724" s="381"/>
      <c r="H724" s="381"/>
      <c r="I724" s="383"/>
      <c r="J724" s="381"/>
    </row>
    <row r="725" spans="2:10" ht="12.75">
      <c r="B725" s="381"/>
      <c r="C725" s="381"/>
      <c r="D725" s="382"/>
      <c r="E725" s="381"/>
      <c r="F725" s="382"/>
      <c r="G725" s="381"/>
      <c r="H725" s="381"/>
      <c r="I725" s="383"/>
      <c r="J725" s="381"/>
    </row>
    <row r="726" spans="2:10" ht="12.75">
      <c r="B726" s="381"/>
      <c r="C726" s="381"/>
      <c r="D726" s="382"/>
      <c r="E726" s="381"/>
      <c r="F726" s="382"/>
      <c r="G726" s="381"/>
      <c r="H726" s="381"/>
      <c r="I726" s="383"/>
      <c r="J726" s="381"/>
    </row>
    <row r="727" spans="2:10" ht="12.75">
      <c r="B727" s="381"/>
      <c r="C727" s="381"/>
      <c r="D727" s="382"/>
      <c r="E727" s="381"/>
      <c r="F727" s="382"/>
      <c r="G727" s="381"/>
      <c r="H727" s="381"/>
      <c r="I727" s="383"/>
      <c r="J727" s="381"/>
    </row>
    <row r="728" spans="2:10" ht="12.75">
      <c r="B728" s="381"/>
      <c r="C728" s="381"/>
      <c r="D728" s="382"/>
      <c r="E728" s="381"/>
      <c r="F728" s="382"/>
      <c r="G728" s="381"/>
      <c r="H728" s="381"/>
      <c r="I728" s="383"/>
      <c r="J728" s="381"/>
    </row>
    <row r="729" spans="2:10" ht="12.75">
      <c r="B729" s="381"/>
      <c r="C729" s="381"/>
      <c r="D729" s="382"/>
      <c r="E729" s="381"/>
      <c r="F729" s="382"/>
      <c r="G729" s="381"/>
      <c r="H729" s="381"/>
      <c r="I729" s="383"/>
      <c r="J729" s="381"/>
    </row>
    <row r="730" spans="2:10" ht="12.75">
      <c r="B730" s="381"/>
      <c r="C730" s="381"/>
      <c r="D730" s="382"/>
      <c r="E730" s="381"/>
      <c r="F730" s="382"/>
      <c r="G730" s="381"/>
      <c r="H730" s="381"/>
      <c r="I730" s="383"/>
      <c r="J730" s="381"/>
    </row>
    <row r="731" spans="2:10" ht="12.75">
      <c r="B731" s="381"/>
      <c r="C731" s="381"/>
      <c r="D731" s="382"/>
      <c r="E731" s="381"/>
      <c r="F731" s="382"/>
      <c r="G731" s="381"/>
      <c r="H731" s="381"/>
      <c r="I731" s="383"/>
      <c r="J731" s="381"/>
    </row>
    <row r="732" spans="2:10" ht="12.75">
      <c r="B732" s="381"/>
      <c r="C732" s="381"/>
      <c r="D732" s="382"/>
      <c r="E732" s="381"/>
      <c r="F732" s="382"/>
      <c r="G732" s="381"/>
      <c r="H732" s="381"/>
      <c r="I732" s="383"/>
      <c r="J732" s="381"/>
    </row>
    <row r="733" spans="2:10" ht="12.75">
      <c r="B733" s="381"/>
      <c r="C733" s="381"/>
      <c r="D733" s="382"/>
      <c r="E733" s="381"/>
      <c r="F733" s="382"/>
      <c r="G733" s="381"/>
      <c r="H733" s="381"/>
      <c r="I733" s="383"/>
      <c r="J733" s="381"/>
    </row>
    <row r="734" spans="2:10" ht="12.75">
      <c r="B734" s="381"/>
      <c r="C734" s="381"/>
      <c r="D734" s="382"/>
      <c r="E734" s="381"/>
      <c r="F734" s="382"/>
      <c r="G734" s="381"/>
      <c r="H734" s="381"/>
      <c r="I734" s="383"/>
      <c r="J734" s="381"/>
    </row>
    <row r="735" spans="2:10" ht="12.75">
      <c r="B735" s="381"/>
      <c r="C735" s="381"/>
      <c r="D735" s="382"/>
      <c r="E735" s="381"/>
      <c r="F735" s="382"/>
      <c r="G735" s="381"/>
      <c r="H735" s="381"/>
      <c r="I735" s="383"/>
      <c r="J735" s="381"/>
    </row>
    <row r="736" spans="2:10" ht="12.75">
      <c r="B736" s="381"/>
      <c r="C736" s="381"/>
      <c r="D736" s="382"/>
      <c r="E736" s="381"/>
      <c r="F736" s="382"/>
      <c r="G736" s="381"/>
      <c r="H736" s="381"/>
      <c r="I736" s="383"/>
      <c r="J736" s="381"/>
    </row>
    <row r="737" spans="2:10" ht="12.75">
      <c r="B737" s="381"/>
      <c r="C737" s="381"/>
      <c r="D737" s="382"/>
      <c r="E737" s="381"/>
      <c r="F737" s="382"/>
      <c r="G737" s="381"/>
      <c r="H737" s="381"/>
      <c r="I737" s="383"/>
      <c r="J737" s="381"/>
    </row>
    <row r="738" spans="2:10" ht="12.75">
      <c r="B738" s="381"/>
      <c r="C738" s="381"/>
      <c r="D738" s="382"/>
      <c r="E738" s="381"/>
      <c r="F738" s="382"/>
      <c r="G738" s="381"/>
      <c r="H738" s="381"/>
      <c r="I738" s="383"/>
      <c r="J738" s="381"/>
    </row>
    <row r="739" spans="2:10" ht="12.75">
      <c r="B739" s="381"/>
      <c r="C739" s="381"/>
      <c r="D739" s="382"/>
      <c r="E739" s="381"/>
      <c r="F739" s="382"/>
      <c r="G739" s="381"/>
      <c r="H739" s="381"/>
      <c r="I739" s="383"/>
      <c r="J739" s="381"/>
    </row>
    <row r="740" spans="2:10" ht="12.75">
      <c r="B740" s="381"/>
      <c r="C740" s="381"/>
      <c r="D740" s="382"/>
      <c r="E740" s="381"/>
      <c r="F740" s="382"/>
      <c r="G740" s="381"/>
      <c r="H740" s="381"/>
      <c r="I740" s="383"/>
      <c r="J740" s="381"/>
    </row>
    <row r="741" spans="2:10" ht="12.75">
      <c r="B741" s="381"/>
      <c r="C741" s="381"/>
      <c r="D741" s="382"/>
      <c r="E741" s="381"/>
      <c r="F741" s="382"/>
      <c r="G741" s="381"/>
      <c r="H741" s="381"/>
      <c r="I741" s="383"/>
      <c r="J741" s="381"/>
    </row>
    <row r="742" spans="2:10" ht="12.75">
      <c r="B742" s="381"/>
      <c r="C742" s="381"/>
      <c r="D742" s="382"/>
      <c r="E742" s="381"/>
      <c r="F742" s="382"/>
      <c r="G742" s="381"/>
      <c r="H742" s="381"/>
      <c r="I742" s="383"/>
      <c r="J742" s="381"/>
    </row>
    <row r="743" spans="2:10" ht="12.75">
      <c r="B743" s="381"/>
      <c r="C743" s="381"/>
      <c r="D743" s="382"/>
      <c r="E743" s="381"/>
      <c r="F743" s="382"/>
      <c r="G743" s="381"/>
      <c r="H743" s="381"/>
      <c r="I743" s="383"/>
      <c r="J743" s="381"/>
    </row>
    <row r="744" spans="2:10" ht="12.75">
      <c r="B744" s="381"/>
      <c r="C744" s="381"/>
      <c r="D744" s="382"/>
      <c r="E744" s="381"/>
      <c r="F744" s="382"/>
      <c r="G744" s="381"/>
      <c r="H744" s="381"/>
      <c r="I744" s="383"/>
      <c r="J744" s="381"/>
    </row>
    <row r="745" spans="2:10" ht="12.75">
      <c r="B745" s="381"/>
      <c r="C745" s="381"/>
      <c r="D745" s="382"/>
      <c r="E745" s="381"/>
      <c r="F745" s="382"/>
      <c r="G745" s="381"/>
      <c r="H745" s="381"/>
      <c r="I745" s="383"/>
      <c r="J745" s="381"/>
    </row>
    <row r="746" spans="2:10" ht="12.75">
      <c r="B746" s="381"/>
      <c r="C746" s="381"/>
      <c r="D746" s="382"/>
      <c r="E746" s="381"/>
      <c r="F746" s="382"/>
      <c r="G746" s="381"/>
      <c r="H746" s="381"/>
      <c r="I746" s="383"/>
      <c r="J746" s="381"/>
    </row>
    <row r="747" spans="2:10" ht="12.75">
      <c r="B747" s="381"/>
      <c r="C747" s="381"/>
      <c r="D747" s="382"/>
      <c r="E747" s="381"/>
      <c r="F747" s="382"/>
      <c r="G747" s="381"/>
      <c r="H747" s="381"/>
      <c r="I747" s="383"/>
      <c r="J747" s="381"/>
    </row>
    <row r="748" spans="2:10" ht="12.75">
      <c r="B748" s="381"/>
      <c r="C748" s="381"/>
      <c r="D748" s="382"/>
      <c r="E748" s="381"/>
      <c r="F748" s="382"/>
      <c r="G748" s="381"/>
      <c r="H748" s="381"/>
      <c r="I748" s="383"/>
      <c r="J748" s="381"/>
    </row>
    <row r="749" spans="2:10" ht="12.75">
      <c r="B749" s="381"/>
      <c r="C749" s="381"/>
      <c r="D749" s="382"/>
      <c r="E749" s="381"/>
      <c r="F749" s="382"/>
      <c r="G749" s="381"/>
      <c r="H749" s="381"/>
      <c r="I749" s="383"/>
      <c r="J749" s="381"/>
    </row>
    <row r="750" spans="2:10" ht="12.75">
      <c r="B750" s="381"/>
      <c r="C750" s="381"/>
      <c r="D750" s="382"/>
      <c r="E750" s="381"/>
      <c r="F750" s="382"/>
      <c r="G750" s="381"/>
      <c r="H750" s="381"/>
      <c r="I750" s="383"/>
      <c r="J750" s="381"/>
    </row>
  </sheetData>
  <sheetProtection/>
  <mergeCells count="7">
    <mergeCell ref="C10:E10"/>
    <mergeCell ref="C11:E11"/>
    <mergeCell ref="B8:J8"/>
    <mergeCell ref="E1:J1"/>
    <mergeCell ref="E2:J2"/>
    <mergeCell ref="E5:J5"/>
    <mergeCell ref="E6:J6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91" r:id="rId1"/>
  <headerFooter alignWithMargins="0">
    <oddFooter>&amp;R&amp;P</oddFooter>
  </headerFooter>
  <rowBreaks count="1" manualBreakCount="1">
    <brk id="434" max="9" man="1"/>
  </rowBreaks>
  <colBreaks count="1" manualBreakCount="1">
    <brk id="1" max="4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7bud1</cp:lastModifiedBy>
  <cp:lastPrinted>2014-11-11T07:25:17Z</cp:lastPrinted>
  <dcterms:created xsi:type="dcterms:W3CDTF">1996-10-08T23:32:33Z</dcterms:created>
  <dcterms:modified xsi:type="dcterms:W3CDTF">2014-11-12T09:35:49Z</dcterms:modified>
  <cp:category/>
  <cp:version/>
  <cp:contentType/>
  <cp:contentStatus/>
</cp:coreProperties>
</file>